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D:\fabrice\Desktop\"/>
    </mc:Choice>
  </mc:AlternateContent>
  <xr:revisionPtr revIDLastSave="0" documentId="8_{F320FAE1-6A34-4435-AE42-68B8F946DFB9}" xr6:coauthVersionLast="31" xr6:coauthVersionMax="31" xr10:uidLastSave="{00000000-0000-0000-0000-000000000000}"/>
  <bookViews>
    <workbookView xWindow="0" yWindow="0" windowWidth="20490" windowHeight="8235" activeTab="1" xr2:uid="{00000000-000D-0000-FFFF-FFFF00000000}"/>
  </bookViews>
  <sheets>
    <sheet name="U15 Groupe 1" sheetId="6" r:id="rId1"/>
    <sheet name="U15 Groupe 2" sheetId="7" r:id="rId2"/>
    <sheet name="Mode d'emploi" sheetId="4" r:id="rId3"/>
    <sheet name="Ordre des parties" sheetId="5" r:id="rId4"/>
  </sheets>
  <calcPr calcId="162913"/>
</workbook>
</file>

<file path=xl/calcChain.xml><?xml version="1.0" encoding="utf-8"?>
<calcChain xmlns="http://schemas.openxmlformats.org/spreadsheetml/2006/main">
  <c r="D11" i="7" l="1"/>
  <c r="B11" i="7"/>
  <c r="D10" i="7"/>
  <c r="B10" i="7"/>
  <c r="D9" i="7"/>
  <c r="B9" i="7"/>
  <c r="D8" i="7"/>
  <c r="B8" i="7"/>
  <c r="B7" i="7"/>
  <c r="B6" i="7"/>
  <c r="B5" i="7"/>
  <c r="B4" i="7"/>
  <c r="B3" i="7"/>
  <c r="B2" i="7"/>
  <c r="A2" i="7"/>
  <c r="E11" i="6"/>
  <c r="D11" i="6"/>
  <c r="C11" i="6"/>
  <c r="B11" i="6"/>
  <c r="E10" i="6"/>
  <c r="D10" i="6"/>
  <c r="C10" i="6"/>
  <c r="B10" i="6"/>
  <c r="D9" i="6"/>
  <c r="C9" i="6"/>
  <c r="E9" i="6" s="1"/>
  <c r="B9" i="6"/>
  <c r="D8" i="6"/>
  <c r="C8" i="6"/>
  <c r="E8" i="6" s="1"/>
  <c r="B8" i="6"/>
  <c r="B7" i="6"/>
  <c r="B6" i="6"/>
  <c r="B5" i="6"/>
  <c r="B4" i="6"/>
  <c r="B3" i="6"/>
  <c r="A3" i="6"/>
  <c r="B2" i="6"/>
  <c r="A2" i="6"/>
  <c r="A3" i="7" l="1"/>
  <c r="L8" i="6"/>
  <c r="L11" i="6"/>
  <c r="L9" i="6"/>
  <c r="A4" i="6"/>
  <c r="L10" i="6"/>
  <c r="A4" i="7" l="1"/>
  <c r="A5" i="6"/>
  <c r="P11" i="6"/>
  <c r="N11" i="6"/>
  <c r="M11" i="6"/>
  <c r="P10" i="6"/>
  <c r="N10" i="6"/>
  <c r="M10" i="6"/>
  <c r="N9" i="6"/>
  <c r="M9" i="6"/>
  <c r="P9" i="6"/>
  <c r="M8" i="6"/>
  <c r="P8" i="6"/>
  <c r="N8" i="6"/>
  <c r="A5" i="7" l="1"/>
  <c r="A6" i="6"/>
  <c r="A6" i="7" l="1"/>
  <c r="A7" i="6"/>
  <c r="A7" i="7" l="1"/>
  <c r="A8" i="6"/>
  <c r="A8" i="7" l="1"/>
  <c r="A9" i="6"/>
  <c r="A9" i="7" l="1"/>
  <c r="A10" i="6"/>
  <c r="A10" i="7" l="1"/>
  <c r="A11" i="6"/>
  <c r="A11" i="7" l="1"/>
  <c r="B60" i="6"/>
  <c r="D60" i="6" s="1"/>
  <c r="B58" i="6"/>
  <c r="D58" i="6" s="1"/>
  <c r="B56" i="6"/>
  <c r="D56" i="6" s="1"/>
  <c r="B54" i="6"/>
  <c r="D54" i="6" s="1"/>
  <c r="B52" i="6"/>
  <c r="D52" i="6" s="1"/>
  <c r="B50" i="6"/>
  <c r="D50" i="6" s="1"/>
  <c r="B48" i="6"/>
  <c r="D48" i="6" s="1"/>
  <c r="B46" i="6"/>
  <c r="D46" i="6" s="1"/>
  <c r="B44" i="6"/>
  <c r="D44" i="6" s="1"/>
  <c r="B42" i="6"/>
  <c r="D42" i="6" s="1"/>
  <c r="B40" i="6"/>
  <c r="D40" i="6" s="1"/>
  <c r="B38" i="6"/>
  <c r="D38" i="6" s="1"/>
  <c r="B36" i="6"/>
  <c r="D36" i="6" s="1"/>
  <c r="A60" i="6"/>
  <c r="A58" i="6"/>
  <c r="A56" i="6"/>
  <c r="A54" i="6"/>
  <c r="A52" i="6"/>
  <c r="A50" i="6"/>
  <c r="A48" i="6"/>
  <c r="A46" i="6"/>
  <c r="A44" i="6"/>
  <c r="A42" i="6"/>
  <c r="A40" i="6"/>
  <c r="A38" i="6"/>
  <c r="A36" i="6"/>
  <c r="B59" i="6"/>
  <c r="D59" i="6" s="1"/>
  <c r="B55" i="6"/>
  <c r="D55" i="6" s="1"/>
  <c r="B51" i="6"/>
  <c r="D51" i="6" s="1"/>
  <c r="B47" i="6"/>
  <c r="D47" i="6" s="1"/>
  <c r="B43" i="6"/>
  <c r="D43" i="6" s="1"/>
  <c r="B39" i="6"/>
  <c r="D39" i="6" s="1"/>
  <c r="B35" i="6"/>
  <c r="D35" i="6" s="1"/>
  <c r="B33" i="6"/>
  <c r="D33" i="6" s="1"/>
  <c r="B31" i="6"/>
  <c r="D31" i="6" s="1"/>
  <c r="B29" i="6"/>
  <c r="D29" i="6" s="1"/>
  <c r="B27" i="6"/>
  <c r="D27" i="6" s="1"/>
  <c r="B25" i="6"/>
  <c r="D25" i="6" s="1"/>
  <c r="B23" i="6"/>
  <c r="D23" i="6" s="1"/>
  <c r="B21" i="6"/>
  <c r="D21" i="6" s="1"/>
  <c r="B19" i="6"/>
  <c r="D19" i="6" s="1"/>
  <c r="A59" i="6"/>
  <c r="A55" i="6"/>
  <c r="A51" i="6"/>
  <c r="A47" i="6"/>
  <c r="A43" i="6"/>
  <c r="A39" i="6"/>
  <c r="A35" i="6"/>
  <c r="A33" i="6"/>
  <c r="A31" i="6"/>
  <c r="A29" i="6"/>
  <c r="A27" i="6"/>
  <c r="A25" i="6"/>
  <c r="A23" i="6"/>
  <c r="A21" i="6"/>
  <c r="A19" i="6"/>
  <c r="B57" i="6"/>
  <c r="D57" i="6" s="1"/>
  <c r="B49" i="6"/>
  <c r="D49" i="6" s="1"/>
  <c r="B41" i="6"/>
  <c r="D41" i="6" s="1"/>
  <c r="B34" i="6"/>
  <c r="D34" i="6" s="1"/>
  <c r="B30" i="6"/>
  <c r="D30" i="6" s="1"/>
  <c r="B26" i="6"/>
  <c r="D26" i="6" s="1"/>
  <c r="B22" i="6"/>
  <c r="D22" i="6" s="1"/>
  <c r="B18" i="6"/>
  <c r="D18" i="6" s="1"/>
  <c r="A16" i="6"/>
  <c r="A57" i="6"/>
  <c r="A49" i="6"/>
  <c r="A41" i="6"/>
  <c r="A34" i="6"/>
  <c r="A30" i="6"/>
  <c r="A26" i="6"/>
  <c r="A22" i="6"/>
  <c r="A18" i="6"/>
  <c r="B17" i="6"/>
  <c r="D17" i="6" s="1"/>
  <c r="B53" i="6"/>
  <c r="D53" i="6" s="1"/>
  <c r="B45" i="6"/>
  <c r="D45" i="6" s="1"/>
  <c r="B37" i="6"/>
  <c r="D37" i="6" s="1"/>
  <c r="B32" i="6"/>
  <c r="D32" i="6" s="1"/>
  <c r="B28" i="6"/>
  <c r="D28" i="6" s="1"/>
  <c r="B24" i="6"/>
  <c r="D24" i="6" s="1"/>
  <c r="B20" i="6"/>
  <c r="D20" i="6" s="1"/>
  <c r="A17" i="6"/>
  <c r="A53" i="6"/>
  <c r="A45" i="6"/>
  <c r="A37" i="6"/>
  <c r="A20" i="6"/>
  <c r="A32" i="6"/>
  <c r="A28" i="6"/>
  <c r="A24" i="6"/>
  <c r="B16" i="6"/>
  <c r="D16" i="6" s="1"/>
  <c r="B60" i="7" l="1"/>
  <c r="D60" i="7" s="1"/>
  <c r="B58" i="7"/>
  <c r="D58" i="7" s="1"/>
  <c r="B56" i="7"/>
  <c r="D56" i="7" s="1"/>
  <c r="B54" i="7"/>
  <c r="D54" i="7" s="1"/>
  <c r="B52" i="7"/>
  <c r="D52" i="7" s="1"/>
  <c r="B50" i="7"/>
  <c r="D50" i="7" s="1"/>
  <c r="B48" i="7"/>
  <c r="D48" i="7" s="1"/>
  <c r="B46" i="7"/>
  <c r="D46" i="7" s="1"/>
  <c r="B44" i="7"/>
  <c r="D44" i="7" s="1"/>
  <c r="B42" i="7"/>
  <c r="D42" i="7" s="1"/>
  <c r="B40" i="7"/>
  <c r="D40" i="7" s="1"/>
  <c r="B38" i="7"/>
  <c r="D38" i="7" s="1"/>
  <c r="B36" i="7"/>
  <c r="D36" i="7" s="1"/>
  <c r="A60" i="7"/>
  <c r="A58" i="7"/>
  <c r="A56" i="7"/>
  <c r="A54" i="7"/>
  <c r="A52" i="7"/>
  <c r="A50" i="7"/>
  <c r="A48" i="7"/>
  <c r="A46" i="7"/>
  <c r="A44" i="7"/>
  <c r="A42" i="7"/>
  <c r="A40" i="7"/>
  <c r="A38" i="7"/>
  <c r="A36" i="7"/>
  <c r="B59" i="7"/>
  <c r="D59" i="7" s="1"/>
  <c r="B55" i="7"/>
  <c r="D55" i="7" s="1"/>
  <c r="B51" i="7"/>
  <c r="D51" i="7" s="1"/>
  <c r="B47" i="7"/>
  <c r="D47" i="7" s="1"/>
  <c r="B43" i="7"/>
  <c r="D43" i="7" s="1"/>
  <c r="B39" i="7"/>
  <c r="D39" i="7" s="1"/>
  <c r="B35" i="7"/>
  <c r="D35" i="7" s="1"/>
  <c r="B33" i="7"/>
  <c r="D33" i="7" s="1"/>
  <c r="B31" i="7"/>
  <c r="D31" i="7" s="1"/>
  <c r="B29" i="7"/>
  <c r="D29" i="7" s="1"/>
  <c r="B27" i="7"/>
  <c r="D27" i="7" s="1"/>
  <c r="B25" i="7"/>
  <c r="D25" i="7" s="1"/>
  <c r="B23" i="7"/>
  <c r="D23" i="7" s="1"/>
  <c r="B21" i="7"/>
  <c r="D21" i="7" s="1"/>
  <c r="A59" i="7"/>
  <c r="A55" i="7"/>
  <c r="A51" i="7"/>
  <c r="A47" i="7"/>
  <c r="A43" i="7"/>
  <c r="A39" i="7"/>
  <c r="A35" i="7"/>
  <c r="A33" i="7"/>
  <c r="A31" i="7"/>
  <c r="A29" i="7"/>
  <c r="A27" i="7"/>
  <c r="A25" i="7"/>
  <c r="A23" i="7"/>
  <c r="A21" i="7"/>
  <c r="A19" i="7"/>
  <c r="B57" i="7"/>
  <c r="D57" i="7" s="1"/>
  <c r="B53" i="7"/>
  <c r="D53" i="7" s="1"/>
  <c r="B49" i="7"/>
  <c r="D49" i="7" s="1"/>
  <c r="B45" i="7"/>
  <c r="D45" i="7" s="1"/>
  <c r="B41" i="7"/>
  <c r="D41" i="7" s="1"/>
  <c r="B37" i="7"/>
  <c r="D37" i="7" s="1"/>
  <c r="B34" i="7"/>
  <c r="D34" i="7" s="1"/>
  <c r="B32" i="7"/>
  <c r="D32" i="7" s="1"/>
  <c r="B30" i="7"/>
  <c r="D30" i="7" s="1"/>
  <c r="B28" i="7"/>
  <c r="D28" i="7" s="1"/>
  <c r="B26" i="7"/>
  <c r="D26" i="7" s="1"/>
  <c r="B24" i="7"/>
  <c r="D24" i="7" s="1"/>
  <c r="B22" i="7"/>
  <c r="D22" i="7" s="1"/>
  <c r="B20" i="7"/>
  <c r="D20" i="7" s="1"/>
  <c r="A57" i="7"/>
  <c r="A53" i="7"/>
  <c r="A49" i="7"/>
  <c r="A45" i="7"/>
  <c r="A41" i="7"/>
  <c r="A37" i="7"/>
  <c r="A34" i="7"/>
  <c r="A32" i="7"/>
  <c r="A30" i="7"/>
  <c r="A28" i="7"/>
  <c r="A26" i="7"/>
  <c r="A24" i="7"/>
  <c r="A22" i="7"/>
  <c r="A20" i="7"/>
  <c r="A18" i="7"/>
  <c r="B18" i="7"/>
  <c r="D18" i="7" s="1"/>
  <c r="A16" i="7"/>
  <c r="B17" i="7"/>
  <c r="D17" i="7" s="1"/>
  <c r="A17" i="7"/>
  <c r="B19" i="7"/>
  <c r="D19" i="7" s="1"/>
  <c r="B16" i="7"/>
  <c r="D16" i="7" s="1"/>
  <c r="C19" i="6"/>
  <c r="C35" i="6"/>
  <c r="X35" i="6"/>
  <c r="X48" i="6"/>
  <c r="C48" i="6"/>
  <c r="C24" i="6"/>
  <c r="C37" i="6"/>
  <c r="X37" i="6"/>
  <c r="C17" i="6"/>
  <c r="C26" i="6"/>
  <c r="C49" i="6"/>
  <c r="X49" i="6"/>
  <c r="C21" i="6"/>
  <c r="C29" i="6"/>
  <c r="C39" i="6"/>
  <c r="X39" i="6"/>
  <c r="C55" i="6"/>
  <c r="X55" i="6"/>
  <c r="X42" i="6"/>
  <c r="C42" i="6"/>
  <c r="X50" i="6"/>
  <c r="C50" i="6"/>
  <c r="X58" i="6"/>
  <c r="C58" i="6"/>
  <c r="C20" i="6"/>
  <c r="C22" i="6"/>
  <c r="C27" i="6"/>
  <c r="C51" i="6"/>
  <c r="X51" i="6"/>
  <c r="X40" i="6"/>
  <c r="C40" i="6"/>
  <c r="X56" i="6"/>
  <c r="C56" i="6"/>
  <c r="C28" i="6"/>
  <c r="C45" i="6"/>
  <c r="X45" i="6"/>
  <c r="C30" i="6"/>
  <c r="C57" i="6"/>
  <c r="X57" i="6"/>
  <c r="C23" i="6"/>
  <c r="X31" i="6"/>
  <c r="C31" i="6"/>
  <c r="C43" i="6"/>
  <c r="X43" i="6"/>
  <c r="C59" i="6"/>
  <c r="X59" i="6"/>
  <c r="X36" i="6"/>
  <c r="C36" i="6"/>
  <c r="X44" i="6"/>
  <c r="C44" i="6"/>
  <c r="X52" i="6"/>
  <c r="C52" i="6"/>
  <c r="X60" i="6"/>
  <c r="C60" i="6"/>
  <c r="C41" i="6"/>
  <c r="X41" i="6"/>
  <c r="C32" i="6"/>
  <c r="X32" i="6"/>
  <c r="C53" i="6"/>
  <c r="X53" i="6"/>
  <c r="C18" i="6"/>
  <c r="C34" i="6"/>
  <c r="X34" i="6"/>
  <c r="C16" i="6"/>
  <c r="C25" i="6"/>
  <c r="X33" i="6"/>
  <c r="C33" i="6"/>
  <c r="C47" i="6"/>
  <c r="X47" i="6"/>
  <c r="X38" i="6"/>
  <c r="C38" i="6"/>
  <c r="X46" i="6"/>
  <c r="C46" i="6"/>
  <c r="X54" i="6"/>
  <c r="C54" i="6"/>
  <c r="C18" i="7" l="1"/>
  <c r="C25" i="7"/>
  <c r="C33" i="7"/>
  <c r="C47" i="7"/>
  <c r="C40" i="7"/>
  <c r="C48" i="7"/>
  <c r="C56" i="7"/>
  <c r="C20" i="7"/>
  <c r="C28" i="7"/>
  <c r="C37" i="7"/>
  <c r="C53" i="7"/>
  <c r="C19" i="7"/>
  <c r="C27" i="7"/>
  <c r="C35" i="7"/>
  <c r="C51" i="7"/>
  <c r="C42" i="7"/>
  <c r="C50" i="7"/>
  <c r="C58" i="7"/>
  <c r="C34" i="7"/>
  <c r="C49" i="7"/>
  <c r="C16" i="7"/>
  <c r="C22" i="7"/>
  <c r="C30" i="7"/>
  <c r="C41" i="7"/>
  <c r="C57" i="7"/>
  <c r="C21" i="7"/>
  <c r="C29" i="7"/>
  <c r="C39" i="7"/>
  <c r="C55" i="7"/>
  <c r="C36" i="7"/>
  <c r="C44" i="7"/>
  <c r="C52" i="7"/>
  <c r="C60" i="7"/>
  <c r="C26" i="7"/>
  <c r="C17" i="7"/>
  <c r="C24" i="7"/>
  <c r="C32" i="7"/>
  <c r="C45" i="7"/>
  <c r="C23" i="7"/>
  <c r="C31" i="7"/>
  <c r="C43" i="7"/>
  <c r="C59" i="7"/>
  <c r="C38" i="7"/>
  <c r="C46" i="7"/>
  <c r="C54" i="7"/>
  <c r="T46" i="6"/>
  <c r="W46" i="6"/>
  <c r="O46" i="6"/>
  <c r="V46" i="6"/>
  <c r="U46" i="6"/>
  <c r="T60" i="6"/>
  <c r="W60" i="6"/>
  <c r="O60" i="6"/>
  <c r="V60" i="6"/>
  <c r="U60" i="6"/>
  <c r="T31" i="6"/>
  <c r="W31" i="6"/>
  <c r="O31" i="6"/>
  <c r="V31" i="6"/>
  <c r="U31" i="6"/>
  <c r="V49" i="6"/>
  <c r="U49" i="6"/>
  <c r="T49" i="6"/>
  <c r="O49" i="6"/>
  <c r="W49" i="6"/>
  <c r="V24" i="6"/>
  <c r="U24" i="6"/>
  <c r="T24" i="6"/>
  <c r="W24" i="6"/>
  <c r="V35" i="6"/>
  <c r="U35" i="6"/>
  <c r="W35" i="6"/>
  <c r="T35" i="6"/>
  <c r="O35" i="6"/>
  <c r="V47" i="6"/>
  <c r="U47" i="6"/>
  <c r="W47" i="6"/>
  <c r="T47" i="6"/>
  <c r="O47" i="6"/>
  <c r="W16" i="6"/>
  <c r="V16" i="6"/>
  <c r="U16" i="6"/>
  <c r="T16" i="6"/>
  <c r="V18" i="6"/>
  <c r="U18" i="6"/>
  <c r="W18" i="6"/>
  <c r="T18" i="6"/>
  <c r="V32" i="6"/>
  <c r="U32" i="6"/>
  <c r="T32" i="6"/>
  <c r="O32" i="6"/>
  <c r="W32" i="6"/>
  <c r="V59" i="6"/>
  <c r="U59" i="6"/>
  <c r="W59" i="6"/>
  <c r="T59" i="6"/>
  <c r="O59" i="6"/>
  <c r="V57" i="6"/>
  <c r="U57" i="6"/>
  <c r="T57" i="6"/>
  <c r="O57" i="6"/>
  <c r="W57" i="6"/>
  <c r="V45" i="6"/>
  <c r="U45" i="6"/>
  <c r="T45" i="6"/>
  <c r="O45" i="6"/>
  <c r="W45" i="6"/>
  <c r="V51" i="6"/>
  <c r="U51" i="6"/>
  <c r="W51" i="6"/>
  <c r="T51" i="6"/>
  <c r="O51" i="6"/>
  <c r="V22" i="6"/>
  <c r="U22" i="6"/>
  <c r="W22" i="6"/>
  <c r="T22" i="6"/>
  <c r="T58" i="6"/>
  <c r="W58" i="6"/>
  <c r="O58" i="6"/>
  <c r="V58" i="6"/>
  <c r="U58" i="6"/>
  <c r="T42" i="6"/>
  <c r="W42" i="6"/>
  <c r="O42" i="6"/>
  <c r="V42" i="6"/>
  <c r="U42" i="6"/>
  <c r="T21" i="6"/>
  <c r="W21" i="6"/>
  <c r="V21" i="6"/>
  <c r="U21" i="6"/>
  <c r="T48" i="6"/>
  <c r="W48" i="6"/>
  <c r="O48" i="6"/>
  <c r="V48" i="6"/>
  <c r="U48" i="6"/>
  <c r="T19" i="6"/>
  <c r="W19" i="6"/>
  <c r="V19" i="6"/>
  <c r="U19" i="6"/>
  <c r="T44" i="6"/>
  <c r="W44" i="6"/>
  <c r="O44" i="6"/>
  <c r="V44" i="6"/>
  <c r="U44" i="6"/>
  <c r="T56" i="6"/>
  <c r="W56" i="6"/>
  <c r="O56" i="6"/>
  <c r="V56" i="6"/>
  <c r="U56" i="6"/>
  <c r="V20" i="6"/>
  <c r="U20" i="6"/>
  <c r="T20" i="6"/>
  <c r="W20" i="6"/>
  <c r="V55" i="6"/>
  <c r="U55" i="6"/>
  <c r="W55" i="6"/>
  <c r="T55" i="6"/>
  <c r="O55" i="6"/>
  <c r="T54" i="6"/>
  <c r="W54" i="6"/>
  <c r="O54" i="6"/>
  <c r="V54" i="6"/>
  <c r="U54" i="6"/>
  <c r="T38" i="6"/>
  <c r="W38" i="6"/>
  <c r="O38" i="6"/>
  <c r="V38" i="6"/>
  <c r="U38" i="6"/>
  <c r="T33" i="6"/>
  <c r="W33" i="6"/>
  <c r="O33" i="6"/>
  <c r="V33" i="6"/>
  <c r="U33" i="6"/>
  <c r="T52" i="6"/>
  <c r="W52" i="6"/>
  <c r="O52" i="6"/>
  <c r="V52" i="6"/>
  <c r="U52" i="6"/>
  <c r="T36" i="6"/>
  <c r="W36" i="6"/>
  <c r="O36" i="6"/>
  <c r="V36" i="6"/>
  <c r="U36" i="6"/>
  <c r="T23" i="6"/>
  <c r="W23" i="6"/>
  <c r="V23" i="6"/>
  <c r="U23" i="6"/>
  <c r="T40" i="6"/>
  <c r="W40" i="6"/>
  <c r="O40" i="6"/>
  <c r="V40" i="6"/>
  <c r="U40" i="6"/>
  <c r="T27" i="6"/>
  <c r="W27" i="6"/>
  <c r="V27" i="6"/>
  <c r="U27" i="6"/>
  <c r="V39" i="6"/>
  <c r="U39" i="6"/>
  <c r="W39" i="6"/>
  <c r="T39" i="6"/>
  <c r="O39" i="6"/>
  <c r="V26" i="6"/>
  <c r="U26" i="6"/>
  <c r="W26" i="6"/>
  <c r="T26" i="6"/>
  <c r="V37" i="6"/>
  <c r="U37" i="6"/>
  <c r="T37" i="6"/>
  <c r="O37" i="6"/>
  <c r="W37" i="6"/>
  <c r="T25" i="6"/>
  <c r="W25" i="6"/>
  <c r="V25" i="6"/>
  <c r="U25" i="6"/>
  <c r="V34" i="6"/>
  <c r="U34" i="6"/>
  <c r="W34" i="6"/>
  <c r="T34" i="6"/>
  <c r="O34" i="6"/>
  <c r="V53" i="6"/>
  <c r="U53" i="6"/>
  <c r="T53" i="6"/>
  <c r="O53" i="6"/>
  <c r="W53" i="6"/>
  <c r="V41" i="6"/>
  <c r="U41" i="6"/>
  <c r="T41" i="6"/>
  <c r="O41" i="6"/>
  <c r="W41" i="6"/>
  <c r="V43" i="6"/>
  <c r="U43" i="6"/>
  <c r="W43" i="6"/>
  <c r="T43" i="6"/>
  <c r="O43" i="6"/>
  <c r="V30" i="6"/>
  <c r="U30" i="6"/>
  <c r="W30" i="6"/>
  <c r="T30" i="6"/>
  <c r="V28" i="6"/>
  <c r="U28" i="6"/>
  <c r="T28" i="6"/>
  <c r="W28" i="6"/>
  <c r="T50" i="6"/>
  <c r="W50" i="6"/>
  <c r="O50" i="6"/>
  <c r="V50" i="6"/>
  <c r="U50" i="6"/>
  <c r="T29" i="6"/>
  <c r="W29" i="6"/>
  <c r="V29" i="6"/>
  <c r="U29" i="6"/>
  <c r="U17" i="6"/>
  <c r="T17" i="6"/>
  <c r="W17" i="6"/>
  <c r="V17" i="6"/>
  <c r="O30" i="6" l="1"/>
  <c r="O29" i="6"/>
  <c r="O25" i="6"/>
  <c r="O28" i="6"/>
  <c r="O26" i="6"/>
  <c r="O27" i="6"/>
  <c r="O18" i="6"/>
  <c r="O24" i="6"/>
  <c r="O23" i="6"/>
  <c r="O22" i="6"/>
  <c r="O20" i="6"/>
  <c r="O21" i="6"/>
  <c r="O19" i="6"/>
  <c r="O17" i="6"/>
  <c r="O16" i="6"/>
  <c r="T54" i="7"/>
  <c r="W54" i="7"/>
  <c r="O54" i="7"/>
  <c r="V54" i="7"/>
  <c r="U54" i="7"/>
  <c r="T36" i="7"/>
  <c r="W36" i="7"/>
  <c r="O36" i="7"/>
  <c r="V36" i="7"/>
  <c r="U36" i="7"/>
  <c r="T21" i="7"/>
  <c r="W21" i="7"/>
  <c r="V21" i="7"/>
  <c r="U21" i="7"/>
  <c r="V49" i="7"/>
  <c r="U49" i="7"/>
  <c r="T49" i="7"/>
  <c r="O49" i="7"/>
  <c r="W49" i="7"/>
  <c r="T58" i="7"/>
  <c r="W58" i="7"/>
  <c r="O58" i="7"/>
  <c r="V58" i="7"/>
  <c r="U58" i="7"/>
  <c r="T48" i="7"/>
  <c r="W48" i="7"/>
  <c r="O48" i="7"/>
  <c r="V48" i="7"/>
  <c r="U48" i="7"/>
  <c r="V43" i="7"/>
  <c r="U43" i="7"/>
  <c r="W43" i="7"/>
  <c r="T43" i="7"/>
  <c r="O43" i="7"/>
  <c r="V32" i="7"/>
  <c r="U32" i="7"/>
  <c r="T32" i="7"/>
  <c r="W32" i="7"/>
  <c r="O32" i="7"/>
  <c r="U17" i="7"/>
  <c r="T17" i="7"/>
  <c r="W17" i="7"/>
  <c r="V17" i="7"/>
  <c r="V26" i="7"/>
  <c r="U26" i="7"/>
  <c r="T26" i="7"/>
  <c r="W26" i="7"/>
  <c r="V39" i="7"/>
  <c r="U39" i="7"/>
  <c r="W39" i="7"/>
  <c r="T39" i="7"/>
  <c r="O39" i="7"/>
  <c r="V41" i="7"/>
  <c r="U41" i="7"/>
  <c r="T41" i="7"/>
  <c r="O41" i="7"/>
  <c r="W41" i="7"/>
  <c r="V22" i="7"/>
  <c r="U22" i="7"/>
  <c r="T22" i="7"/>
  <c r="W22" i="7"/>
  <c r="W16" i="7"/>
  <c r="V16" i="7"/>
  <c r="U16" i="7"/>
  <c r="T16" i="7"/>
  <c r="V35" i="7"/>
  <c r="U35" i="7"/>
  <c r="W35" i="7"/>
  <c r="T35" i="7"/>
  <c r="O35" i="7"/>
  <c r="V37" i="7"/>
  <c r="U37" i="7"/>
  <c r="T37" i="7"/>
  <c r="O37" i="7"/>
  <c r="W37" i="7"/>
  <c r="V20" i="7"/>
  <c r="U20" i="7"/>
  <c r="T20" i="7"/>
  <c r="W20" i="7"/>
  <c r="V47" i="7"/>
  <c r="U47" i="7"/>
  <c r="W47" i="7"/>
  <c r="T47" i="7"/>
  <c r="O47" i="7"/>
  <c r="T38" i="7"/>
  <c r="W38" i="7"/>
  <c r="O38" i="7"/>
  <c r="V38" i="7"/>
  <c r="U38" i="7"/>
  <c r="T23" i="7"/>
  <c r="W23" i="7"/>
  <c r="V23" i="7"/>
  <c r="U23" i="7"/>
  <c r="T52" i="7"/>
  <c r="W52" i="7"/>
  <c r="O52" i="7"/>
  <c r="V52" i="7"/>
  <c r="U52" i="7"/>
  <c r="T42" i="7"/>
  <c r="W42" i="7"/>
  <c r="O42" i="7"/>
  <c r="V42" i="7"/>
  <c r="U42" i="7"/>
  <c r="W19" i="7"/>
  <c r="U19" i="7"/>
  <c r="V19" i="7"/>
  <c r="T19" i="7"/>
  <c r="T25" i="7"/>
  <c r="W25" i="7"/>
  <c r="V25" i="7"/>
  <c r="U25" i="7"/>
  <c r="T46" i="7"/>
  <c r="W46" i="7"/>
  <c r="O46" i="7"/>
  <c r="V46" i="7"/>
  <c r="U46" i="7"/>
  <c r="T31" i="7"/>
  <c r="W31" i="7"/>
  <c r="O31" i="7"/>
  <c r="V31" i="7"/>
  <c r="U31" i="7"/>
  <c r="T60" i="7"/>
  <c r="W60" i="7"/>
  <c r="O60" i="7"/>
  <c r="V60" i="7"/>
  <c r="U60" i="7"/>
  <c r="T44" i="7"/>
  <c r="W44" i="7"/>
  <c r="O44" i="7"/>
  <c r="V44" i="7"/>
  <c r="U44" i="7"/>
  <c r="T29" i="7"/>
  <c r="W29" i="7"/>
  <c r="V29" i="7"/>
  <c r="U29" i="7"/>
  <c r="V34" i="7"/>
  <c r="U34" i="7"/>
  <c r="T34" i="7"/>
  <c r="W34" i="7"/>
  <c r="O34" i="7"/>
  <c r="T50" i="7"/>
  <c r="W50" i="7"/>
  <c r="O50" i="7"/>
  <c r="V50" i="7"/>
  <c r="U50" i="7"/>
  <c r="T27" i="7"/>
  <c r="W27" i="7"/>
  <c r="V27" i="7"/>
  <c r="U27" i="7"/>
  <c r="T56" i="7"/>
  <c r="W56" i="7"/>
  <c r="O56" i="7"/>
  <c r="V56" i="7"/>
  <c r="U56" i="7"/>
  <c r="T40" i="7"/>
  <c r="W40" i="7"/>
  <c r="O40" i="7"/>
  <c r="V40" i="7"/>
  <c r="U40" i="7"/>
  <c r="T33" i="7"/>
  <c r="W33" i="7"/>
  <c r="O33" i="7"/>
  <c r="V33" i="7"/>
  <c r="U33" i="7"/>
  <c r="V59" i="7"/>
  <c r="U59" i="7"/>
  <c r="W59" i="7"/>
  <c r="T59" i="7"/>
  <c r="O59" i="7"/>
  <c r="V45" i="7"/>
  <c r="U45" i="7"/>
  <c r="T45" i="7"/>
  <c r="O45" i="7"/>
  <c r="W45" i="7"/>
  <c r="V24" i="7"/>
  <c r="U24" i="7"/>
  <c r="T24" i="7"/>
  <c r="W24" i="7"/>
  <c r="V55" i="7"/>
  <c r="U55" i="7"/>
  <c r="W55" i="7"/>
  <c r="T55" i="7"/>
  <c r="O55" i="7"/>
  <c r="V57" i="7"/>
  <c r="U57" i="7"/>
  <c r="T57" i="7"/>
  <c r="O57" i="7"/>
  <c r="W57" i="7"/>
  <c r="V30" i="7"/>
  <c r="U30" i="7"/>
  <c r="T30" i="7"/>
  <c r="W30" i="7"/>
  <c r="V51" i="7"/>
  <c r="U51" i="7"/>
  <c r="W51" i="7"/>
  <c r="T51" i="7"/>
  <c r="O51" i="7"/>
  <c r="V53" i="7"/>
  <c r="U53" i="7"/>
  <c r="T53" i="7"/>
  <c r="O53" i="7"/>
  <c r="W53" i="7"/>
  <c r="V28" i="7"/>
  <c r="U28" i="7"/>
  <c r="T28" i="7"/>
  <c r="W28" i="7"/>
  <c r="U18" i="7"/>
  <c r="W18" i="7"/>
  <c r="V18" i="7"/>
  <c r="T18" i="7"/>
  <c r="G7" i="6"/>
  <c r="I6" i="6"/>
  <c r="I8" i="6"/>
  <c r="G8" i="6"/>
  <c r="I2" i="6"/>
  <c r="G11" i="6"/>
  <c r="I9" i="6"/>
  <c r="G5" i="6"/>
  <c r="G4" i="6"/>
  <c r="G3" i="6"/>
  <c r="I7" i="6"/>
  <c r="I4" i="6"/>
  <c r="I10" i="6"/>
  <c r="G10" i="6"/>
  <c r="I5" i="6"/>
  <c r="I11" i="6"/>
  <c r="G2" i="6"/>
  <c r="I3" i="6"/>
  <c r="G6" i="6"/>
  <c r="G9" i="6"/>
  <c r="E5" i="6" l="1"/>
  <c r="E4" i="6"/>
  <c r="E2" i="6"/>
  <c r="E6" i="6"/>
  <c r="E3" i="6"/>
  <c r="E7" i="6"/>
  <c r="O30" i="7"/>
  <c r="O29" i="7"/>
  <c r="O28" i="7"/>
  <c r="O26" i="7"/>
  <c r="O27" i="7"/>
  <c r="O25" i="7"/>
  <c r="O24" i="7"/>
  <c r="O23" i="7"/>
  <c r="O22" i="7"/>
  <c r="O21" i="7"/>
  <c r="O19" i="7"/>
  <c r="O18" i="7"/>
  <c r="O17" i="7"/>
  <c r="O16" i="7"/>
  <c r="O20" i="7"/>
  <c r="E11" i="7" s="1"/>
  <c r="E9" i="7"/>
  <c r="G7" i="7"/>
  <c r="G10" i="7"/>
  <c r="G5" i="7"/>
  <c r="I7" i="7"/>
  <c r="I8" i="7"/>
  <c r="G8" i="7"/>
  <c r="I6" i="7"/>
  <c r="G9" i="7"/>
  <c r="I11" i="7"/>
  <c r="G2" i="7"/>
  <c r="G3" i="7"/>
  <c r="G4" i="7"/>
  <c r="I4" i="7"/>
  <c r="I5" i="7"/>
  <c r="I2" i="7"/>
  <c r="G11" i="7"/>
  <c r="I3" i="7"/>
  <c r="I10" i="7"/>
  <c r="G6" i="7"/>
  <c r="I9" i="7"/>
  <c r="R10" i="6" l="1"/>
  <c r="L6" i="6"/>
  <c r="N6" i="6" s="1"/>
  <c r="L5" i="6"/>
  <c r="L4" i="6"/>
  <c r="R9" i="6"/>
  <c r="L3" i="6"/>
  <c r="R11" i="6"/>
  <c r="R8" i="6"/>
  <c r="L2" i="6"/>
  <c r="L7" i="6"/>
  <c r="E6" i="7"/>
  <c r="E5" i="7"/>
  <c r="E2" i="7"/>
  <c r="E3" i="7"/>
  <c r="E7" i="7"/>
  <c r="E10" i="7"/>
  <c r="E4" i="7"/>
  <c r="E8" i="7"/>
  <c r="X17" i="6" l="1"/>
  <c r="X21" i="6"/>
  <c r="P6" i="6"/>
  <c r="X26" i="6"/>
  <c r="M6" i="6"/>
  <c r="R6" i="6" s="1"/>
  <c r="X28" i="6"/>
  <c r="X18" i="6"/>
  <c r="X27" i="6"/>
  <c r="X30" i="6"/>
  <c r="X23" i="6"/>
  <c r="M5" i="6"/>
  <c r="X20" i="6"/>
  <c r="X24" i="6"/>
  <c r="M4" i="6"/>
  <c r="R4" i="6" s="1"/>
  <c r="X29" i="6"/>
  <c r="X25" i="6"/>
  <c r="X16" i="6"/>
  <c r="X22" i="6"/>
  <c r="X19" i="6"/>
  <c r="M2" i="6" s="1"/>
  <c r="M3" i="6"/>
  <c r="L5" i="7"/>
  <c r="L10" i="7"/>
  <c r="L4" i="7"/>
  <c r="L11" i="7"/>
  <c r="N11" i="7" s="1"/>
  <c r="L2" i="7"/>
  <c r="L6" i="7"/>
  <c r="X52" i="7" s="1"/>
  <c r="L3" i="7"/>
  <c r="L9" i="7"/>
  <c r="L8" i="7"/>
  <c r="L7" i="7"/>
  <c r="X53" i="7"/>
  <c r="X34" i="7"/>
  <c r="X58" i="7"/>
  <c r="X33" i="7"/>
  <c r="X38" i="7"/>
  <c r="X43" i="7"/>
  <c r="P11" i="7"/>
  <c r="X47" i="7"/>
  <c r="P9" i="7"/>
  <c r="N9" i="7"/>
  <c r="M9" i="7"/>
  <c r="X55" i="7"/>
  <c r="P8" i="7"/>
  <c r="N8" i="7"/>
  <c r="X45" i="7"/>
  <c r="P10" i="7"/>
  <c r="N10" i="7"/>
  <c r="M10" i="7"/>
  <c r="X60" i="7"/>
  <c r="X56" i="7"/>
  <c r="X51" i="7"/>
  <c r="X48" i="7"/>
  <c r="N4" i="6" l="1"/>
  <c r="P4" i="6"/>
  <c r="P3" i="6"/>
  <c r="P7" i="6"/>
  <c r="M7" i="6"/>
  <c r="N2" i="6"/>
  <c r="P2" i="6"/>
  <c r="N3" i="6"/>
  <c r="R7" i="6"/>
  <c r="P5" i="6"/>
  <c r="N5" i="6"/>
  <c r="N7" i="6"/>
  <c r="R3" i="6"/>
  <c r="R2" i="6"/>
  <c r="R5" i="6"/>
  <c r="X18" i="7"/>
  <c r="X23" i="7"/>
  <c r="X26" i="7"/>
  <c r="X31" i="7"/>
  <c r="X22" i="7"/>
  <c r="X17" i="7"/>
  <c r="M11" i="7"/>
  <c r="X28" i="7"/>
  <c r="X35" i="7"/>
  <c r="X42" i="7"/>
  <c r="X24" i="7"/>
  <c r="X37" i="7"/>
  <c r="X44" i="7"/>
  <c r="X32" i="7"/>
  <c r="X49" i="7"/>
  <c r="X41" i="7"/>
  <c r="X50" i="7"/>
  <c r="M8" i="7"/>
  <c r="R8" i="7" s="1"/>
  <c r="X19" i="7"/>
  <c r="X30" i="7"/>
  <c r="X59" i="7"/>
  <c r="X25" i="7"/>
  <c r="X36" i="7"/>
  <c r="X29" i="7"/>
  <c r="X39" i="7"/>
  <c r="M6" i="7"/>
  <c r="X21" i="7"/>
  <c r="P6" i="7" s="1"/>
  <c r="X20" i="7"/>
  <c r="N6" i="7"/>
  <c r="X46" i="7"/>
  <c r="X16" i="7"/>
  <c r="X40" i="7"/>
  <c r="X27" i="7"/>
  <c r="M5" i="7" s="1"/>
  <c r="X57" i="7"/>
  <c r="X54" i="7"/>
  <c r="R10" i="7"/>
  <c r="S4" i="6" l="1"/>
  <c r="S10" i="6"/>
  <c r="S11" i="6"/>
  <c r="S3" i="6"/>
  <c r="S2" i="6"/>
  <c r="S7" i="6"/>
  <c r="S6" i="6"/>
  <c r="S5" i="6"/>
  <c r="S9" i="6"/>
  <c r="S8" i="6"/>
  <c r="N4" i="7"/>
  <c r="P4" i="7"/>
  <c r="M4" i="7"/>
  <c r="P7" i="7"/>
  <c r="M7" i="7"/>
  <c r="N7" i="7"/>
  <c r="M2" i="7"/>
  <c r="M3" i="7"/>
  <c r="P5" i="7"/>
  <c r="N5" i="7"/>
  <c r="P3" i="7"/>
  <c r="N2" i="7"/>
  <c r="P2" i="7"/>
  <c r="N3" i="7"/>
  <c r="R9" i="7"/>
  <c r="R11" i="7"/>
  <c r="R6" i="7"/>
  <c r="T10" i="6" l="1"/>
  <c r="T11" i="6"/>
  <c r="T9" i="6"/>
  <c r="T8" i="6"/>
  <c r="T4" i="6"/>
  <c r="T6" i="6"/>
  <c r="T3" i="6"/>
  <c r="T5" i="6"/>
  <c r="T2" i="6"/>
  <c r="U2" i="6" s="1"/>
  <c r="T7" i="6"/>
  <c r="R5" i="7"/>
  <c r="R4" i="7"/>
  <c r="R2" i="7"/>
  <c r="R7" i="7"/>
  <c r="R3" i="7"/>
  <c r="U5" i="6" l="1"/>
  <c r="U10" i="6"/>
  <c r="U6" i="6"/>
  <c r="U11" i="6"/>
  <c r="U9" i="6"/>
  <c r="Q64" i="6"/>
  <c r="U3" i="6"/>
  <c r="U7" i="6"/>
  <c r="U8" i="6"/>
  <c r="U4" i="6"/>
  <c r="S3" i="7"/>
  <c r="S6" i="7"/>
  <c r="S8" i="7"/>
  <c r="S9" i="7"/>
  <c r="S5" i="7"/>
  <c r="S2" i="7"/>
  <c r="S7" i="7"/>
  <c r="S10" i="7"/>
  <c r="S4" i="7"/>
  <c r="S11" i="7"/>
  <c r="G65" i="6" l="1"/>
  <c r="G67" i="6"/>
  <c r="E64" i="6"/>
  <c r="N64" i="6" s="1"/>
  <c r="I64" i="6"/>
  <c r="K64" i="6"/>
  <c r="C64" i="6"/>
  <c r="D64" i="6"/>
  <c r="G64" i="6"/>
  <c r="C70" i="6"/>
  <c r="G73" i="6"/>
  <c r="K73" i="6"/>
  <c r="C72" i="6"/>
  <c r="K69" i="6"/>
  <c r="E72" i="6"/>
  <c r="N72" i="6" s="1"/>
  <c r="D70" i="6"/>
  <c r="I72" i="6"/>
  <c r="C69" i="6"/>
  <c r="G71" i="6"/>
  <c r="G69" i="6"/>
  <c r="I68" i="6"/>
  <c r="E70" i="6"/>
  <c r="N70" i="6" s="1"/>
  <c r="E71" i="6"/>
  <c r="N71" i="6" s="1"/>
  <c r="K70" i="6"/>
  <c r="C65" i="6"/>
  <c r="C68" i="6"/>
  <c r="G70" i="6"/>
  <c r="G68" i="6"/>
  <c r="K72" i="6"/>
  <c r="E66" i="6"/>
  <c r="N66" i="6" s="1"/>
  <c r="I67" i="6"/>
  <c r="E73" i="6"/>
  <c r="N73" i="6" s="1"/>
  <c r="D68" i="6"/>
  <c r="D66" i="6"/>
  <c r="I65" i="6"/>
  <c r="Q65" i="6"/>
  <c r="Q71" i="6"/>
  <c r="C71" i="6"/>
  <c r="D71" i="6"/>
  <c r="G72" i="6"/>
  <c r="Q73" i="6"/>
  <c r="I71" i="6"/>
  <c r="Q72" i="6"/>
  <c r="I69" i="6"/>
  <c r="G66" i="6"/>
  <c r="Q69" i="6"/>
  <c r="Q68" i="6"/>
  <c r="E68" i="6"/>
  <c r="N68" i="6" s="1"/>
  <c r="Q66" i="6"/>
  <c r="E65" i="6"/>
  <c r="N65" i="6" s="1"/>
  <c r="K65" i="6"/>
  <c r="I70" i="6"/>
  <c r="K71" i="6"/>
  <c r="D69" i="6"/>
  <c r="I73" i="6"/>
  <c r="C73" i="6"/>
  <c r="D72" i="6"/>
  <c r="E69" i="6"/>
  <c r="N69" i="6" s="1"/>
  <c r="D73" i="6"/>
  <c r="Q70" i="6"/>
  <c r="Q67" i="6"/>
  <c r="C66" i="6"/>
  <c r="E67" i="6"/>
  <c r="N67" i="6" s="1"/>
  <c r="K68" i="6"/>
  <c r="D65" i="6"/>
  <c r="C67" i="6"/>
  <c r="D67" i="6"/>
  <c r="K67" i="6"/>
  <c r="K66" i="6"/>
  <c r="I66" i="6"/>
  <c r="T11" i="7"/>
  <c r="T9" i="7"/>
  <c r="T5" i="7"/>
  <c r="T10" i="7"/>
  <c r="T8" i="7"/>
  <c r="T3" i="7"/>
  <c r="T4" i="7"/>
  <c r="T6" i="7"/>
  <c r="T7" i="7"/>
  <c r="T2" i="7"/>
  <c r="U2" i="7" s="1"/>
  <c r="G64" i="7" s="1"/>
  <c r="D64" i="7" l="1"/>
  <c r="K64" i="7"/>
  <c r="U6" i="7"/>
  <c r="U9" i="7"/>
  <c r="E64" i="7"/>
  <c r="N64" i="7" s="1"/>
  <c r="U8" i="7"/>
  <c r="C64" i="7"/>
  <c r="U10" i="7"/>
  <c r="U11" i="7"/>
  <c r="I64" i="7"/>
  <c r="U3" i="7"/>
  <c r="E65" i="7" s="1"/>
  <c r="N65" i="7" s="1"/>
  <c r="U4" i="7"/>
  <c r="U5" i="7"/>
  <c r="U7" i="7"/>
  <c r="Q64" i="7"/>
  <c r="K68" i="7" l="1"/>
  <c r="I72" i="7"/>
  <c r="Q71" i="7"/>
  <c r="K71" i="7"/>
  <c r="Q73" i="7"/>
  <c r="G73" i="7"/>
  <c r="E69" i="7"/>
  <c r="N69" i="7" s="1"/>
  <c r="G66" i="7"/>
  <c r="G72" i="7"/>
  <c r="Q66" i="7"/>
  <c r="D70" i="7"/>
  <c r="K73" i="7"/>
  <c r="G70" i="7"/>
  <c r="C69" i="7"/>
  <c r="I70" i="7"/>
  <c r="I73" i="7"/>
  <c r="I66" i="7"/>
  <c r="C72" i="7"/>
  <c r="Q70" i="7"/>
  <c r="I69" i="7"/>
  <c r="K66" i="7"/>
  <c r="G71" i="7"/>
  <c r="K72" i="7"/>
  <c r="D66" i="7"/>
  <c r="C68" i="7"/>
  <c r="K70" i="7"/>
  <c r="K69" i="7"/>
  <c r="Q72" i="7"/>
  <c r="I68" i="7"/>
  <c r="I71" i="7"/>
  <c r="D72" i="7"/>
  <c r="C70" i="7"/>
  <c r="D67" i="7"/>
  <c r="G67" i="7"/>
  <c r="C67" i="7"/>
  <c r="E66" i="7"/>
  <c r="N66" i="7" s="1"/>
  <c r="D68" i="7"/>
  <c r="G69" i="7"/>
  <c r="C71" i="7"/>
  <c r="K67" i="7"/>
  <c r="C73" i="7"/>
  <c r="E71" i="7"/>
  <c r="N71" i="7" s="1"/>
  <c r="I67" i="7"/>
  <c r="D69" i="7"/>
  <c r="E73" i="7"/>
  <c r="N73" i="7" s="1"/>
  <c r="E70" i="7"/>
  <c r="N70" i="7" s="1"/>
  <c r="C66" i="7"/>
  <c r="G68" i="7"/>
  <c r="E68" i="7"/>
  <c r="N68" i="7" s="1"/>
  <c r="Q69" i="7"/>
  <c r="Q68" i="7"/>
  <c r="D73" i="7"/>
  <c r="E72" i="7"/>
  <c r="N72" i="7" s="1"/>
  <c r="Q65" i="7"/>
  <c r="Q67" i="7"/>
  <c r="D71" i="7"/>
  <c r="E67" i="7"/>
  <c r="N67" i="7" s="1"/>
  <c r="I65" i="7"/>
  <c r="C65" i="7"/>
  <c r="G65" i="7"/>
  <c r="D65" i="7"/>
  <c r="K65" i="7"/>
</calcChain>
</file>

<file path=xl/sharedStrings.xml><?xml version="1.0" encoding="utf-8"?>
<sst xmlns="http://schemas.openxmlformats.org/spreadsheetml/2006/main" count="252" uniqueCount="145">
  <si>
    <t>Cl.</t>
  </si>
  <si>
    <t>Nom et prénom</t>
  </si>
  <si>
    <t>Club</t>
  </si>
  <si>
    <t>Vict.</t>
  </si>
  <si>
    <t>Sets</t>
  </si>
  <si>
    <t>Abs</t>
  </si>
  <si>
    <t>#
Vict
eq</t>
  </si>
  <si>
    <t>Vict2</t>
  </si>
  <si>
    <t>set
quot.</t>
  </si>
  <si>
    <t>point
quot.</t>
  </si>
  <si>
    <t>Cla
Vict
2</t>
  </si>
  <si>
    <t>Cla
set
quo</t>
  </si>
  <si>
    <t>Cla
poi
quo</t>
  </si>
  <si>
    <t>Cla fin</t>
  </si>
  <si>
    <t>Ordre jeux</t>
  </si>
  <si>
    <t>Nom</t>
  </si>
  <si>
    <t>Vainqueur</t>
  </si>
  <si>
    <t>Points</t>
  </si>
  <si>
    <t>Classement</t>
  </si>
  <si>
    <t>Rang</t>
  </si>
  <si>
    <t>Vict.2</t>
  </si>
  <si>
    <t>Q.Sets</t>
  </si>
  <si>
    <t>Q.Pts</t>
  </si>
  <si>
    <t>Pts</t>
  </si>
  <si>
    <t>Absents</t>
  </si>
  <si>
    <r>
      <rPr>
        <b/>
        <u/>
        <sz val="9"/>
        <color indexed="8"/>
        <rFont val="Arial"/>
        <family val="2"/>
      </rPr>
      <t>Causes d'absence :</t>
    </r>
    <r>
      <rPr>
        <sz val="9"/>
        <color indexed="8"/>
        <rFont val="Arial"/>
        <family val="2"/>
      </rPr>
      <t xml:space="preserve"> N = Equipe nationale - Ligue Nationale; A = Absent sans excuse; E = Excusé; B = abandon sur blessure ou maladie</t>
    </r>
  </si>
  <si>
    <t>E</t>
  </si>
  <si>
    <t>N</t>
  </si>
  <si>
    <t>A</t>
  </si>
  <si>
    <t>MODE  D'EMPLOI</t>
  </si>
  <si>
    <t xml:space="preserve">Copier la feuille vide </t>
  </si>
  <si>
    <t>Cliquer avec le bouton droit de la souris sur l'onglet "vide". Choisisser "Déplacer ou copier…". Cliquer sur (en dernier) et en bas dans la case "Créer une copie". Vous pouvez faire plusieurs feuille de matches, mais surtout garder toujours la feuille vide inutilisée.</t>
  </si>
  <si>
    <t>Renomer la feuille</t>
  </si>
  <si>
    <t>Cliquer avec le bouton droit de la souris sur le nouvel onglet. Choisisser "Renommer", et taper votre nouveau nom d'onglet.</t>
  </si>
  <si>
    <t>Entrer les joueurs</t>
  </si>
  <si>
    <t>Entrer le numéro de licence, le classement, le nom et prénom et le club de chaque joueur dans la zone en vert des colonnes T, U, V et W, le tableau en jaune des colonnes B, C et D, ainsique le Tableau des matches se rempliront automatiquement.</t>
  </si>
  <si>
    <t>Entrer le titre</t>
  </si>
  <si>
    <t>Entrer le numéro du tournois (ex. 2005/2006 - 2) sur la ligne 1, la date sur la ligne 3, la catégorie sur la ligne 5, la division sur la ligne 7, le groupe sur la ligne 9 et le lieu sur la ligne 11, tout ça dans la colonne "O"</t>
  </si>
  <si>
    <t>Entrer les résultats</t>
  </si>
  <si>
    <t>Dans le deuxième tableau bleu, entrer le résultat des points des sets dans les dix colonnes prévues à cet effet. Le nom du vainqueur, les sets sont inscrits automatiquement dans les colonnes de droites, ainsi que le nombre de victoires et les sets dans le tableau du haut.</t>
  </si>
  <si>
    <t>Indiquer les joueurs absents</t>
  </si>
  <si>
    <t>Avant de lancer le calcul des résultats, indiquer dans la colonne K  en vert des lignes 2 à 10 quels joueurs sont : A = Absent sans excuse, E = Absent, mais excusé, N = Absent pour raison d'équipe nationale ou de ligue nationale et B = Blessé ou malalde pendant le tournoi et ne peut pas jouer tous ces matches (s'il ne joue aucun match, il sera marqué Absent ou Escusé). Le tableau vert à côté du classement se rempli maintenant automatiquement.</t>
  </si>
  <si>
    <t>Calcul des résultats</t>
  </si>
  <si>
    <t>Quand tous les résultats des matches sont saisis et les joueurs absents inscrits comme indiqué ci-dessus au point 6, cliquer sur le bouton "Classement" en face du tableau de classement et le résultats se calcule (temps du calcul : moins de 30 secondes).</t>
  </si>
  <si>
    <t>Impression de la feuille</t>
  </si>
  <si>
    <t>Contrôlez que la feuille s'imprime bien sur une seule page, puis appuyez sur le bouton imprimer  en bas de la page. La macro enlève les couleurs des tableaux, imprime la page et remet les couleurs.</t>
  </si>
  <si>
    <t>Pour DT seulement</t>
  </si>
  <si>
    <t>Transfert dans Click-TT =&gt; Form-O-Fill</t>
  </si>
  <si>
    <t>Pour code =&gt; Click droite sur le saut et Option</t>
  </si>
  <si>
    <t>var rules = [{</t>
  </si>
  <si>
    <t xml:space="preserve">  url: /.*nuLigaAdminTTCH.*/,</t>
  </si>
  <si>
    <t xml:space="preserve">  name: "Excel to TC",</t>
  </si>
  <si>
    <t xml:space="preserve">  fields: [{</t>
  </si>
  <si>
    <t xml:space="preserve">    selector: "#editMatchesUC input",</t>
  </si>
  <si>
    <t xml:space="preserve">    value: function(e, data) {</t>
  </si>
  <si>
    <t xml:space="preserve">      var input = prompt("Coller resultats ici:");</t>
  </si>
  <si>
    <t xml:space="preserve">      input.split(/\n/g).forEach(function(row, rowIndex) {</t>
  </si>
  <si>
    <t xml:space="preserve">        row.split(/\s/).forEach(function(cell, cellIndex) {</t>
  </si>
  <si>
    <t xml:space="preserve">          var searchCriteria = "name='0.43.5.0.0.3.10.1.1.1.19.1.1."+ Math.floor(rowIndex/5) +".3." + (rowIndex % 5) + "." + (7 + 2 * cellIndex) + "'";</t>
  </si>
  <si>
    <t xml:space="preserve">          var $fieldToFill = $("input["+searchCriteria+"]");</t>
  </si>
  <si>
    <t xml:space="preserve">          var score = "0:0";</t>
  </si>
  <si>
    <t xml:space="preserve">          if (cell !== "") {</t>
  </si>
  <si>
    <t xml:space="preserve">            var setscore = parseInt(cell);</t>
  </si>
  <si>
    <t xml:space="preserve">            if (setscore &gt;= 0) {</t>
  </si>
  <si>
    <t xml:space="preserve">              score = Math.max(setscore + 2, 11) + ":" + setscore;</t>
  </si>
  <si>
    <t xml:space="preserve">            } else {</t>
  </si>
  <si>
    <t xml:space="preserve">              score = Math.abs(setscore) + ":" + Math.max(Math.abs(setscore) + 2, 11);</t>
  </si>
  <si>
    <t xml:space="preserve">            }</t>
  </si>
  <si>
    <t xml:space="preserve">          }</t>
  </si>
  <si>
    <t xml:space="preserve">          $fieldToFill.val(score);</t>
  </si>
  <si>
    <t xml:space="preserve">        });</t>
  </si>
  <si>
    <t xml:space="preserve">      });</t>
  </si>
  <si>
    <t xml:space="preserve">      return null;</t>
  </si>
  <si>
    <t xml:space="preserve">    }</t>
  </si>
  <si>
    <t xml:space="preserve">  }]</t>
  </si>
  <si>
    <t>}</t>
  </si>
  <si>
    <t>];</t>
  </si>
  <si>
    <t>ORDRE  DES  PARTIES</t>
  </si>
  <si>
    <t>Joueurs</t>
  </si>
  <si>
    <t>Noms et prénoms</t>
  </si>
  <si>
    <t>8 joueurs</t>
  </si>
  <si>
    <t>10 - 9</t>
  </si>
  <si>
    <t>8 - 7</t>
  </si>
  <si>
    <t>6 - 5</t>
  </si>
  <si>
    <t>4 - 3</t>
  </si>
  <si>
    <t>2 - 1</t>
  </si>
  <si>
    <t>AH</t>
  </si>
  <si>
    <t>BG</t>
  </si>
  <si>
    <t>CF</t>
  </si>
  <si>
    <t>DE</t>
  </si>
  <si>
    <t>AF</t>
  </si>
  <si>
    <t>BE</t>
  </si>
  <si>
    <t>CD</t>
  </si>
  <si>
    <t>GH</t>
  </si>
  <si>
    <t>AD</t>
  </si>
  <si>
    <t>BC</t>
  </si>
  <si>
    <t>EH</t>
  </si>
  <si>
    <t>FG</t>
  </si>
  <si>
    <t>B</t>
  </si>
  <si>
    <t>AB</t>
  </si>
  <si>
    <t>CH</t>
  </si>
  <si>
    <t>DF</t>
  </si>
  <si>
    <t>EG</t>
  </si>
  <si>
    <t>AG</t>
  </si>
  <si>
    <t>BF</t>
  </si>
  <si>
    <t>CE</t>
  </si>
  <si>
    <t>DH</t>
  </si>
  <si>
    <t>C</t>
  </si>
  <si>
    <t>AE</t>
  </si>
  <si>
    <t>BD</t>
  </si>
  <si>
    <t>CG</t>
  </si>
  <si>
    <t>FH</t>
  </si>
  <si>
    <t>AC</t>
  </si>
  <si>
    <t>BH</t>
  </si>
  <si>
    <t>DG</t>
  </si>
  <si>
    <t>EF</t>
  </si>
  <si>
    <t>D</t>
  </si>
  <si>
    <t>7 Joueurs</t>
  </si>
  <si>
    <t>F</t>
  </si>
  <si>
    <t>G</t>
  </si>
  <si>
    <t>H</t>
  </si>
  <si>
    <t>6 Joueurs</t>
  </si>
  <si>
    <t>5 Joueurs</t>
  </si>
  <si>
    <t>4 Joueurs</t>
  </si>
  <si>
    <t xml:space="preserve">Explications </t>
  </si>
  <si>
    <t>Notez les joueurs présents de A à … (maximum H) dans l'ordre sans saut de lettre.</t>
  </si>
  <si>
    <t>Quand vous avez lancé un match, biffez-le.</t>
  </si>
  <si>
    <t>A la fin du match inscrivez le résultat dans la feuille de résultats</t>
  </si>
  <si>
    <t>N'oubliez pas de mettre les excusés et les absents dans la feuille de résultats.</t>
  </si>
  <si>
    <t>CTT Rossens</t>
  </si>
  <si>
    <t>CTT Domdidier</t>
  </si>
  <si>
    <t>CTT Bulle</t>
  </si>
  <si>
    <t>Krüger Indigo</t>
  </si>
  <si>
    <t>Castella Valentin</t>
  </si>
  <si>
    <t>Scheiwiller Emric</t>
  </si>
  <si>
    <t>Gühl David</t>
  </si>
  <si>
    <t>CTT Fribourg</t>
  </si>
  <si>
    <t>Wiss Yann</t>
  </si>
  <si>
    <t>Buchs Ylan</t>
  </si>
  <si>
    <t>Heimann Lisa</t>
  </si>
  <si>
    <t>Sangaré William</t>
  </si>
  <si>
    <t>Hoyler Nathan</t>
  </si>
  <si>
    <t>Sudan Noah</t>
  </si>
  <si>
    <t>Grossrieder Melvin</t>
  </si>
  <si>
    <t>Charrière Lenny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</si>
</sst>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 &quot;mmmm&quot; &quot;yyyy"/>
  </numFmts>
  <fonts count="8" x14ac:knownFonts="1">
    <font>
      <sz val="10"/>
      <color indexed="8"/>
      <name val="Arial"/>
    </font>
    <font>
      <b/>
      <sz val="9"/>
      <color indexed="8"/>
      <name val="Arial"/>
      <family val="2"/>
    </font>
    <font>
      <sz val="9"/>
      <color indexed="8"/>
      <name val="Arial"/>
      <family val="2"/>
    </font>
    <font>
      <b/>
      <u/>
      <sz val="9"/>
      <color indexed="8"/>
      <name val="Arial"/>
      <family val="2"/>
    </font>
    <font>
      <b/>
      <u/>
      <sz val="14"/>
      <color indexed="8"/>
      <name val="Arial"/>
      <family val="2"/>
    </font>
    <font>
      <b/>
      <sz val="10"/>
      <color indexed="8"/>
      <name val="Arial"/>
      <family val="2"/>
    </font>
    <font>
      <u val="double"/>
      <sz val="22"/>
      <color indexed="8"/>
      <name val="Arial Rounded MT Bold"/>
      <family val="2"/>
    </font>
    <font>
      <b/>
      <u/>
      <sz val="10"/>
      <color indexed="8"/>
      <name val="Arial"/>
      <family val="2"/>
    </font>
  </fonts>
  <fills count="10">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3"/>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s>
  <borders count="180">
    <border>
      <left/>
      <right/>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10"/>
      </right>
      <top style="medium">
        <color indexed="8"/>
      </top>
      <bottom style="medium">
        <color indexed="11"/>
      </bottom>
      <diagonal/>
    </border>
    <border>
      <left style="thin">
        <color indexed="10"/>
      </left>
      <right style="thin">
        <color indexed="8"/>
      </right>
      <top style="medium">
        <color indexed="8"/>
      </top>
      <bottom style="medium">
        <color indexed="11"/>
      </bottom>
      <diagonal/>
    </border>
    <border>
      <left style="thin">
        <color indexed="8"/>
      </left>
      <right style="thin">
        <color indexed="10"/>
      </right>
      <top style="medium">
        <color indexed="8"/>
      </top>
      <bottom style="medium">
        <color indexed="8"/>
      </bottom>
      <diagonal/>
    </border>
    <border>
      <left style="thin">
        <color indexed="10"/>
      </left>
      <right style="thin">
        <color indexed="10"/>
      </right>
      <top style="medium">
        <color indexed="8"/>
      </top>
      <bottom style="medium">
        <color indexed="8"/>
      </bottom>
      <diagonal/>
    </border>
    <border>
      <left style="thin">
        <color indexed="10"/>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8"/>
      </right>
      <top style="thin">
        <color indexed="10"/>
      </top>
      <bottom style="thin">
        <color indexed="10"/>
      </bottom>
      <diagonal/>
    </border>
    <border>
      <left style="thin">
        <color indexed="8"/>
      </left>
      <right style="medium">
        <color indexed="11"/>
      </right>
      <top style="thin">
        <color indexed="8"/>
      </top>
      <bottom style="thin">
        <color indexed="8"/>
      </bottom>
      <diagonal/>
    </border>
    <border>
      <left style="medium">
        <color indexed="11"/>
      </left>
      <right/>
      <top style="medium">
        <color indexed="11"/>
      </top>
      <bottom/>
      <diagonal/>
    </border>
    <border>
      <left/>
      <right/>
      <top style="medium">
        <color indexed="11"/>
      </top>
      <bottom/>
      <diagonal/>
    </border>
    <border>
      <left/>
      <right style="medium">
        <color indexed="11"/>
      </right>
      <top style="medium">
        <color indexed="11"/>
      </top>
      <bottom/>
      <diagonal/>
    </border>
    <border>
      <left style="medium">
        <color indexed="11"/>
      </left>
      <right style="medium">
        <color indexed="11"/>
      </right>
      <top style="thin">
        <color indexed="10"/>
      </top>
      <bottom/>
      <diagonal/>
    </border>
    <border>
      <left style="medium">
        <color indexed="11"/>
      </left>
      <right style="thin">
        <color indexed="11"/>
      </right>
      <top style="medium">
        <color indexed="11"/>
      </top>
      <bottom style="thin">
        <color indexed="11"/>
      </bottom>
      <diagonal/>
    </border>
    <border>
      <left style="thin">
        <color indexed="11"/>
      </left>
      <right style="thin">
        <color indexed="11"/>
      </right>
      <top style="medium">
        <color indexed="11"/>
      </top>
      <bottom style="thin">
        <color indexed="11"/>
      </bottom>
      <diagonal/>
    </border>
    <border>
      <left style="thin">
        <color indexed="11"/>
      </left>
      <right style="medium">
        <color indexed="11"/>
      </right>
      <top style="medium">
        <color indexed="11"/>
      </top>
      <bottom style="thin">
        <color indexed="11"/>
      </bottom>
      <diagonal/>
    </border>
    <border>
      <left style="medium">
        <color indexed="11"/>
      </left>
      <right/>
      <top style="thin">
        <color indexed="10"/>
      </top>
      <bottom/>
      <diagonal/>
    </border>
    <border>
      <left/>
      <right/>
      <top style="thin">
        <color indexed="10"/>
      </top>
      <bottom/>
      <diagonal/>
    </border>
    <border>
      <left/>
      <right style="thin">
        <color indexed="10"/>
      </right>
      <top style="thin">
        <color indexed="10"/>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10"/>
      </right>
      <top style="medium">
        <color indexed="11"/>
      </top>
      <bottom style="thin">
        <color indexed="8"/>
      </bottom>
      <diagonal/>
    </border>
    <border>
      <left style="thin">
        <color indexed="10"/>
      </left>
      <right style="thin">
        <color indexed="8"/>
      </right>
      <top style="medium">
        <color indexed="11"/>
      </top>
      <bottom style="thin">
        <color indexed="8"/>
      </bottom>
      <diagonal/>
    </border>
    <border>
      <left style="thin">
        <color indexed="8"/>
      </left>
      <right style="thin">
        <color indexed="10"/>
      </right>
      <top style="medium">
        <color indexed="8"/>
      </top>
      <bottom style="thin">
        <color indexed="8"/>
      </bottom>
      <diagonal/>
    </border>
    <border>
      <left style="thin">
        <color indexed="10"/>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11"/>
      </left>
      <right/>
      <top/>
      <bottom/>
      <diagonal/>
    </border>
    <border>
      <left/>
      <right/>
      <top/>
      <bottom/>
      <diagonal/>
    </border>
    <border>
      <left/>
      <right style="medium">
        <color indexed="11"/>
      </right>
      <top/>
      <bottom/>
      <diagonal/>
    </border>
    <border>
      <left style="medium">
        <color indexed="11"/>
      </left>
      <right style="medium">
        <color indexed="11"/>
      </right>
      <top/>
      <bottom/>
      <diagonal/>
    </border>
    <border>
      <left style="medium">
        <color indexed="11"/>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medium">
        <color indexed="11"/>
      </right>
      <top style="thin">
        <color indexed="11"/>
      </top>
      <bottom style="thin">
        <color indexed="11"/>
      </bottom>
      <diagonal/>
    </border>
    <border>
      <left/>
      <right style="thin">
        <color indexed="10"/>
      </right>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10"/>
      </right>
      <top style="thin">
        <color indexed="8"/>
      </top>
      <bottom style="medium">
        <color indexed="11"/>
      </bottom>
      <diagonal/>
    </border>
    <border>
      <left style="thin">
        <color indexed="10"/>
      </left>
      <right style="thin">
        <color indexed="8"/>
      </right>
      <top style="thin">
        <color indexed="8"/>
      </top>
      <bottom style="medium">
        <color indexed="11"/>
      </bottom>
      <diagonal/>
    </border>
    <border>
      <left style="thin">
        <color indexed="8"/>
      </left>
      <right style="thin">
        <color indexed="10"/>
      </right>
      <top style="thin">
        <color indexed="8"/>
      </top>
      <bottom style="medium">
        <color indexed="8"/>
      </bottom>
      <diagonal/>
    </border>
    <border>
      <left style="thin">
        <color indexed="10"/>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11"/>
      </left>
      <right/>
      <top/>
      <bottom style="medium">
        <color indexed="11"/>
      </bottom>
      <diagonal/>
    </border>
    <border>
      <left/>
      <right/>
      <top/>
      <bottom style="medium">
        <color indexed="11"/>
      </bottom>
      <diagonal/>
    </border>
    <border>
      <left/>
      <right style="medium">
        <color indexed="11"/>
      </right>
      <top/>
      <bottom style="medium">
        <color indexed="11"/>
      </bottom>
      <diagonal/>
    </border>
    <border>
      <left style="medium">
        <color indexed="11"/>
      </left>
      <right style="thin">
        <color indexed="11"/>
      </right>
      <top style="thin">
        <color indexed="11"/>
      </top>
      <bottom style="medium">
        <color indexed="11"/>
      </bottom>
      <diagonal/>
    </border>
    <border>
      <left style="thin">
        <color indexed="11"/>
      </left>
      <right style="thin">
        <color indexed="11"/>
      </right>
      <top style="thin">
        <color indexed="11"/>
      </top>
      <bottom style="medium">
        <color indexed="11"/>
      </bottom>
      <diagonal/>
    </border>
    <border>
      <left style="thin">
        <color indexed="11"/>
      </left>
      <right style="medium">
        <color indexed="11"/>
      </right>
      <top style="thin">
        <color indexed="11"/>
      </top>
      <bottom style="medium">
        <color indexed="11"/>
      </bottom>
      <diagonal/>
    </border>
    <border>
      <left style="thin">
        <color indexed="10"/>
      </left>
      <right/>
      <top style="medium">
        <color indexed="8"/>
      </top>
      <bottom/>
      <diagonal/>
    </border>
    <border>
      <left/>
      <right/>
      <top style="medium">
        <color indexed="8"/>
      </top>
      <bottom/>
      <diagonal/>
    </border>
    <border>
      <left/>
      <right/>
      <top style="thin">
        <color indexed="8"/>
      </top>
      <bottom/>
      <diagonal/>
    </border>
    <border>
      <left style="thin">
        <color indexed="10"/>
      </left>
      <right style="thin">
        <color indexed="10"/>
      </right>
      <top/>
      <bottom/>
      <diagonal/>
    </border>
    <border>
      <left style="thin">
        <color indexed="10"/>
      </left>
      <right/>
      <top/>
      <bottom/>
      <diagonal/>
    </border>
    <border>
      <left style="thin">
        <color indexed="10"/>
      </left>
      <right/>
      <top/>
      <bottom style="thick">
        <color indexed="8"/>
      </bottom>
      <diagonal/>
    </border>
    <border>
      <left/>
      <right/>
      <top/>
      <bottom style="thick">
        <color indexed="8"/>
      </bottom>
      <diagonal/>
    </border>
    <border>
      <left/>
      <right/>
      <top/>
      <bottom style="thin">
        <color indexed="10"/>
      </bottom>
      <diagonal/>
    </border>
    <border>
      <left style="thick">
        <color indexed="8"/>
      </left>
      <right/>
      <top style="thick">
        <color indexed="8"/>
      </top>
      <bottom style="medium">
        <color indexed="11"/>
      </bottom>
      <diagonal/>
    </border>
    <border>
      <left/>
      <right style="medium">
        <color indexed="8"/>
      </right>
      <top style="thick">
        <color indexed="8"/>
      </top>
      <bottom style="medium">
        <color indexed="11"/>
      </bottom>
      <diagonal/>
    </border>
    <border>
      <left style="medium">
        <color indexed="8"/>
      </left>
      <right style="thin">
        <color indexed="8"/>
      </right>
      <top style="thick">
        <color indexed="8"/>
      </top>
      <bottom style="medium">
        <color indexed="11"/>
      </bottom>
      <diagonal/>
    </border>
    <border>
      <left style="thin">
        <color indexed="8"/>
      </left>
      <right style="medium">
        <color indexed="8"/>
      </right>
      <top style="thick">
        <color indexed="8"/>
      </top>
      <bottom style="medium">
        <color indexed="11"/>
      </bottom>
      <diagonal/>
    </border>
    <border>
      <left style="medium">
        <color indexed="8"/>
      </left>
      <right/>
      <top style="thick">
        <color indexed="8"/>
      </top>
      <bottom style="medium">
        <color indexed="11"/>
      </bottom>
      <diagonal/>
    </border>
    <border>
      <left/>
      <right/>
      <top style="thick">
        <color indexed="8"/>
      </top>
      <bottom style="medium">
        <color indexed="11"/>
      </bottom>
      <diagonal/>
    </border>
    <border>
      <left style="medium">
        <color indexed="8"/>
      </left>
      <right style="thin">
        <color indexed="8"/>
      </right>
      <top style="thick">
        <color indexed="8"/>
      </top>
      <bottom style="medium">
        <color indexed="8"/>
      </bottom>
      <diagonal/>
    </border>
    <border>
      <left style="thin">
        <color indexed="8"/>
      </left>
      <right style="thick">
        <color indexed="8"/>
      </right>
      <top style="thick">
        <color indexed="8"/>
      </top>
      <bottom style="medium">
        <color indexed="8"/>
      </bottom>
      <diagonal/>
    </border>
    <border>
      <left style="thick">
        <color indexed="8"/>
      </left>
      <right style="thin">
        <color indexed="10"/>
      </right>
      <top style="thin">
        <color indexed="10"/>
      </top>
      <bottom style="thin">
        <color indexed="10"/>
      </bottom>
      <diagonal/>
    </border>
    <border>
      <left style="thick">
        <color indexed="11"/>
      </left>
      <right style="thin">
        <color indexed="8"/>
      </right>
      <top style="medium">
        <color indexed="11"/>
      </top>
      <bottom style="thin">
        <color indexed="8"/>
      </bottom>
      <diagonal/>
    </border>
    <border>
      <left style="thin">
        <color indexed="8"/>
      </left>
      <right style="medium">
        <color indexed="11"/>
      </right>
      <top style="medium">
        <color indexed="11"/>
      </top>
      <bottom style="thin">
        <color indexed="8"/>
      </bottom>
      <diagonal/>
    </border>
    <border>
      <left style="medium">
        <color indexed="11"/>
      </left>
      <right style="thin">
        <color indexed="8"/>
      </right>
      <top style="medium">
        <color indexed="11"/>
      </top>
      <bottom style="thin">
        <color indexed="8"/>
      </bottom>
      <diagonal/>
    </border>
    <border>
      <left style="medium">
        <color indexed="11"/>
      </left>
      <right/>
      <top style="medium">
        <color indexed="11"/>
      </top>
      <bottom style="thin">
        <color indexed="8"/>
      </bottom>
      <diagonal/>
    </border>
    <border>
      <left/>
      <right/>
      <top style="medium">
        <color indexed="11"/>
      </top>
      <bottom style="thin">
        <color indexed="8"/>
      </bottom>
      <diagonal/>
    </border>
    <border>
      <left/>
      <right style="medium">
        <color indexed="11"/>
      </right>
      <top style="medium">
        <color indexed="11"/>
      </top>
      <bottom style="thin">
        <color indexed="8"/>
      </bottom>
      <diagonal/>
    </border>
    <border>
      <left style="medium">
        <color indexed="11"/>
      </left>
      <right style="thin">
        <color indexed="8"/>
      </right>
      <top style="medium">
        <color indexed="8"/>
      </top>
      <bottom style="thin">
        <color indexed="8"/>
      </bottom>
      <diagonal/>
    </border>
    <border>
      <left style="thin">
        <color indexed="8"/>
      </left>
      <right style="thick">
        <color indexed="8"/>
      </right>
      <top style="medium">
        <color indexed="8"/>
      </top>
      <bottom style="thin">
        <color indexed="8"/>
      </bottom>
      <diagonal/>
    </border>
    <border>
      <left style="thick">
        <color indexed="11"/>
      </left>
      <right style="thin">
        <color indexed="8"/>
      </right>
      <top style="thin">
        <color indexed="8"/>
      </top>
      <bottom style="thin">
        <color indexed="8"/>
      </bottom>
      <diagonal/>
    </border>
    <border>
      <left style="medium">
        <color indexed="11"/>
      </left>
      <right style="thin">
        <color indexed="8"/>
      </right>
      <top style="thin">
        <color indexed="8"/>
      </top>
      <bottom style="thin">
        <color indexed="8"/>
      </bottom>
      <diagonal/>
    </border>
    <border>
      <left style="medium">
        <color indexed="11"/>
      </left>
      <right/>
      <top style="thin">
        <color indexed="8"/>
      </top>
      <bottom style="thin">
        <color indexed="8"/>
      </bottom>
      <diagonal/>
    </border>
    <border>
      <left/>
      <right/>
      <top style="thin">
        <color indexed="8"/>
      </top>
      <bottom style="thin">
        <color indexed="8"/>
      </bottom>
      <diagonal/>
    </border>
    <border>
      <left/>
      <right style="medium">
        <color indexed="11"/>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ck">
        <color indexed="11"/>
      </left>
      <right style="thin">
        <color indexed="8"/>
      </right>
      <top style="thin">
        <color indexed="8"/>
      </top>
      <bottom style="thin">
        <color indexed="11"/>
      </bottom>
      <diagonal/>
    </border>
    <border>
      <left style="thin">
        <color indexed="8"/>
      </left>
      <right style="medium">
        <color indexed="11"/>
      </right>
      <top style="thin">
        <color indexed="8"/>
      </top>
      <bottom style="thin">
        <color indexed="11"/>
      </bottom>
      <diagonal/>
    </border>
    <border>
      <left style="medium">
        <color indexed="11"/>
      </left>
      <right style="thin">
        <color indexed="8"/>
      </right>
      <top style="thin">
        <color indexed="8"/>
      </top>
      <bottom style="thin">
        <color indexed="11"/>
      </bottom>
      <diagonal/>
    </border>
    <border>
      <left style="medium">
        <color indexed="11"/>
      </left>
      <right/>
      <top style="thin">
        <color indexed="8"/>
      </top>
      <bottom style="thin">
        <color indexed="11"/>
      </bottom>
      <diagonal/>
    </border>
    <border>
      <left/>
      <right/>
      <top style="thin">
        <color indexed="8"/>
      </top>
      <bottom style="thin">
        <color indexed="11"/>
      </bottom>
      <diagonal/>
    </border>
    <border>
      <left/>
      <right style="medium">
        <color indexed="11"/>
      </right>
      <top style="thin">
        <color indexed="8"/>
      </top>
      <bottom style="thin">
        <color indexed="11"/>
      </bottom>
      <diagonal/>
    </border>
    <border>
      <left style="thin">
        <color indexed="8"/>
      </left>
      <right style="thick">
        <color indexed="8"/>
      </right>
      <top style="thin">
        <color indexed="8"/>
      </top>
      <bottom style="thin">
        <color indexed="11"/>
      </bottom>
      <diagonal/>
    </border>
    <border>
      <left style="thick">
        <color indexed="11"/>
      </left>
      <right style="thin">
        <color indexed="8"/>
      </right>
      <top style="thin">
        <color indexed="11"/>
      </top>
      <bottom style="thin">
        <color indexed="11"/>
      </bottom>
      <diagonal/>
    </border>
    <border>
      <left style="thin">
        <color indexed="8"/>
      </left>
      <right style="medium">
        <color indexed="11"/>
      </right>
      <top style="thin">
        <color indexed="11"/>
      </top>
      <bottom style="thin">
        <color indexed="11"/>
      </bottom>
      <diagonal/>
    </border>
    <border>
      <left style="medium">
        <color indexed="11"/>
      </left>
      <right style="thin">
        <color indexed="8"/>
      </right>
      <top style="thin">
        <color indexed="11"/>
      </top>
      <bottom style="thin">
        <color indexed="11"/>
      </bottom>
      <diagonal/>
    </border>
    <border>
      <left style="medium">
        <color indexed="11"/>
      </left>
      <right/>
      <top style="thin">
        <color indexed="11"/>
      </top>
      <bottom style="thin">
        <color indexed="11"/>
      </bottom>
      <diagonal/>
    </border>
    <border>
      <left/>
      <right/>
      <top style="thin">
        <color indexed="11"/>
      </top>
      <bottom style="thin">
        <color indexed="11"/>
      </bottom>
      <diagonal/>
    </border>
    <border>
      <left/>
      <right style="medium">
        <color indexed="11"/>
      </right>
      <top style="thin">
        <color indexed="11"/>
      </top>
      <bottom style="thin">
        <color indexed="11"/>
      </bottom>
      <diagonal/>
    </border>
    <border>
      <left style="thin">
        <color indexed="8"/>
      </left>
      <right style="thick">
        <color indexed="8"/>
      </right>
      <top style="thin">
        <color indexed="11"/>
      </top>
      <bottom style="thin">
        <color indexed="11"/>
      </bottom>
      <diagonal/>
    </border>
    <border>
      <left style="thick">
        <color indexed="11"/>
      </left>
      <right style="thin">
        <color indexed="8"/>
      </right>
      <top style="thin">
        <color indexed="11"/>
      </top>
      <bottom style="thick">
        <color indexed="11"/>
      </bottom>
      <diagonal/>
    </border>
    <border>
      <left style="thin">
        <color indexed="8"/>
      </left>
      <right style="medium">
        <color indexed="11"/>
      </right>
      <top style="thin">
        <color indexed="11"/>
      </top>
      <bottom style="thick">
        <color indexed="11"/>
      </bottom>
      <diagonal/>
    </border>
    <border>
      <left style="medium">
        <color indexed="11"/>
      </left>
      <right style="thin">
        <color indexed="11"/>
      </right>
      <top style="thin">
        <color indexed="11"/>
      </top>
      <bottom style="thick">
        <color indexed="11"/>
      </bottom>
      <diagonal/>
    </border>
    <border>
      <left style="thin">
        <color indexed="11"/>
      </left>
      <right style="medium">
        <color indexed="11"/>
      </right>
      <top style="thin">
        <color indexed="11"/>
      </top>
      <bottom style="thick">
        <color indexed="11"/>
      </bottom>
      <diagonal/>
    </border>
    <border>
      <left style="medium">
        <color indexed="11"/>
      </left>
      <right style="thin">
        <color indexed="8"/>
      </right>
      <top style="thin">
        <color indexed="11"/>
      </top>
      <bottom style="thick">
        <color indexed="11"/>
      </bottom>
      <diagonal/>
    </border>
    <border>
      <left style="medium">
        <color indexed="11"/>
      </left>
      <right/>
      <top style="thin">
        <color indexed="11"/>
      </top>
      <bottom style="thick">
        <color indexed="11"/>
      </bottom>
      <diagonal/>
    </border>
    <border>
      <left/>
      <right/>
      <top style="thin">
        <color indexed="11"/>
      </top>
      <bottom style="thick">
        <color indexed="11"/>
      </bottom>
      <diagonal/>
    </border>
    <border>
      <left/>
      <right style="medium">
        <color indexed="11"/>
      </right>
      <top style="thin">
        <color indexed="11"/>
      </top>
      <bottom style="thick">
        <color indexed="11"/>
      </bottom>
      <diagonal/>
    </border>
    <border>
      <left style="thin">
        <color indexed="8"/>
      </left>
      <right style="thick">
        <color indexed="8"/>
      </right>
      <top style="thin">
        <color indexed="11"/>
      </top>
      <bottom style="thick">
        <color indexed="11"/>
      </bottom>
      <diagonal/>
    </border>
    <border>
      <left style="thin">
        <color indexed="10"/>
      </left>
      <right/>
      <top style="thick">
        <color indexed="11"/>
      </top>
      <bottom/>
      <diagonal/>
    </border>
    <border>
      <left/>
      <right/>
      <top style="thick">
        <color indexed="11"/>
      </top>
      <bottom/>
      <diagonal/>
    </border>
    <border>
      <left style="thin">
        <color indexed="10"/>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top style="medium">
        <color indexed="8"/>
      </top>
      <bottom style="medium">
        <color indexed="11"/>
      </bottom>
      <diagonal/>
    </border>
    <border>
      <left/>
      <right style="medium">
        <color indexed="8"/>
      </right>
      <top style="medium">
        <color indexed="8"/>
      </top>
      <bottom style="medium">
        <color indexed="11"/>
      </bottom>
      <diagonal/>
    </border>
    <border>
      <left style="medium">
        <color indexed="8"/>
      </left>
      <right/>
      <top/>
      <bottom/>
      <diagonal/>
    </border>
    <border>
      <left style="medium">
        <color indexed="8"/>
      </left>
      <right/>
      <top style="medium">
        <color indexed="11"/>
      </top>
      <bottom style="thin">
        <color indexed="8"/>
      </bottom>
      <diagonal/>
    </border>
    <border>
      <left/>
      <right style="medium">
        <color indexed="8"/>
      </right>
      <top style="medium">
        <color indexed="11"/>
      </top>
      <bottom style="thin">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medium">
        <color indexed="8"/>
      </right>
      <top/>
      <bottom style="thin">
        <color indexed="8"/>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bottom style="thin">
        <color indexed="8"/>
      </bottom>
      <diagonal/>
    </border>
    <border>
      <left/>
      <right/>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10"/>
      </bottom>
      <diagonal/>
    </border>
    <border>
      <left/>
      <right style="thin">
        <color indexed="10"/>
      </right>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thin">
        <color indexed="10"/>
      </left>
      <right style="thin">
        <color indexed="10"/>
      </right>
      <top style="thin">
        <color indexed="10"/>
      </top>
      <bottom style="medium">
        <color indexed="8"/>
      </bottom>
      <diagonal/>
    </border>
    <border>
      <left style="thin">
        <color indexed="10"/>
      </left>
      <right/>
      <top style="thin">
        <color indexed="10"/>
      </top>
      <bottom style="medium">
        <color indexed="8"/>
      </bottom>
      <diagonal/>
    </border>
    <border>
      <left/>
      <right/>
      <top style="thin">
        <color indexed="10"/>
      </top>
      <bottom style="medium">
        <color indexed="11"/>
      </bottom>
      <diagonal/>
    </border>
    <border>
      <left/>
      <right style="thin">
        <color indexed="10"/>
      </right>
      <top style="thin">
        <color indexed="10"/>
      </top>
      <bottom style="medium">
        <color indexed="11"/>
      </bottom>
      <diagonal/>
    </border>
    <border>
      <left style="medium">
        <color indexed="8"/>
      </left>
      <right style="medium">
        <color indexed="8"/>
      </right>
      <top style="thin">
        <color indexed="10"/>
      </top>
      <bottom style="thin">
        <color indexed="10"/>
      </bottom>
      <diagonal/>
    </border>
    <border>
      <left/>
      <right/>
      <top style="medium">
        <color indexed="8"/>
      </top>
      <bottom style="medium">
        <color indexed="8"/>
      </bottom>
      <diagonal/>
    </border>
    <border>
      <left/>
      <right style="medium">
        <color indexed="11"/>
      </right>
      <top style="medium">
        <color indexed="8"/>
      </top>
      <bottom style="medium">
        <color indexed="8"/>
      </bottom>
      <diagonal/>
    </border>
    <border>
      <left style="medium">
        <color indexed="11"/>
      </left>
      <right style="medium">
        <color indexed="11"/>
      </right>
      <top style="medium">
        <color indexed="11"/>
      </top>
      <bottom style="medium">
        <color indexed="11"/>
      </bottom>
      <diagonal/>
    </border>
    <border>
      <left style="medium">
        <color indexed="8"/>
      </left>
      <right style="medium">
        <color indexed="8"/>
      </right>
      <top style="medium">
        <color indexed="8"/>
      </top>
      <bottom style="thin">
        <color indexed="10"/>
      </bottom>
      <diagonal/>
    </border>
    <border>
      <left style="medium">
        <color indexed="8"/>
      </left>
      <right style="thin">
        <color indexed="10"/>
      </right>
      <top style="medium">
        <color indexed="8"/>
      </top>
      <bottom style="thin">
        <color indexed="10"/>
      </bottom>
      <diagonal/>
    </border>
    <border>
      <left style="thin">
        <color indexed="10"/>
      </left>
      <right style="thin">
        <color indexed="10"/>
      </right>
      <top style="medium">
        <color indexed="8"/>
      </top>
      <bottom style="thin">
        <color indexed="10"/>
      </bottom>
      <diagonal/>
    </border>
    <border>
      <left style="thin">
        <color indexed="10"/>
      </left>
      <right style="medium">
        <color indexed="11"/>
      </right>
      <top style="medium">
        <color indexed="8"/>
      </top>
      <bottom style="thin">
        <color indexed="10"/>
      </bottom>
      <diagonal/>
    </border>
    <border>
      <left style="medium">
        <color indexed="8"/>
      </left>
      <right style="medium">
        <color indexed="8"/>
      </right>
      <top style="thin">
        <color indexed="10"/>
      </top>
      <bottom style="dotted">
        <color indexed="8"/>
      </bottom>
      <diagonal/>
    </border>
    <border>
      <left style="thin">
        <color indexed="10"/>
      </left>
      <right style="medium">
        <color indexed="11"/>
      </right>
      <top style="thin">
        <color indexed="10"/>
      </top>
      <bottom style="thin">
        <color indexed="10"/>
      </bottom>
      <diagonal/>
    </border>
    <border>
      <left/>
      <right/>
      <top style="medium">
        <color indexed="11"/>
      </top>
      <bottom style="thin">
        <color indexed="10"/>
      </bottom>
      <diagonal/>
    </border>
    <border>
      <left/>
      <right style="thin">
        <color indexed="10"/>
      </right>
      <top style="medium">
        <color indexed="11"/>
      </top>
      <bottom style="thin">
        <color indexed="10"/>
      </bottom>
      <diagonal/>
    </border>
    <border>
      <left style="medium">
        <color indexed="8"/>
      </left>
      <right style="medium">
        <color indexed="8"/>
      </right>
      <top style="dotted">
        <color indexed="8"/>
      </top>
      <bottom style="thin">
        <color indexed="10"/>
      </bottom>
      <diagonal/>
    </border>
    <border>
      <left/>
      <right/>
      <top style="thin">
        <color indexed="10"/>
      </top>
      <bottom style="thin">
        <color indexed="10"/>
      </bottom>
      <diagonal/>
    </border>
    <border>
      <left style="medium">
        <color indexed="8"/>
      </left>
      <right style="thin">
        <color indexed="10"/>
      </right>
      <top style="thin">
        <color indexed="10"/>
      </top>
      <bottom style="medium">
        <color indexed="8"/>
      </bottom>
      <diagonal/>
    </border>
    <border>
      <left style="thin">
        <color indexed="10"/>
      </left>
      <right style="medium">
        <color indexed="11"/>
      </right>
      <top style="thin">
        <color indexed="10"/>
      </top>
      <bottom style="medium">
        <color indexed="8"/>
      </bottom>
      <diagonal/>
    </border>
    <border>
      <left style="thin">
        <color indexed="10"/>
      </left>
      <right/>
      <top style="medium">
        <color indexed="8"/>
      </top>
      <bottom style="medium">
        <color indexed="8"/>
      </bottom>
      <diagonal/>
    </border>
    <border>
      <left style="thin">
        <color indexed="10"/>
      </left>
      <right style="medium">
        <color indexed="8"/>
      </right>
      <top style="thin">
        <color indexed="10"/>
      </top>
      <bottom style="thin">
        <color indexed="10"/>
      </bottom>
      <diagonal/>
    </border>
    <border>
      <left style="medium">
        <color indexed="8"/>
      </left>
      <right style="medium">
        <color indexed="8"/>
      </right>
      <top style="dotted">
        <color indexed="8"/>
      </top>
      <bottom style="medium">
        <color indexed="8"/>
      </bottom>
      <diagonal/>
    </border>
    <border>
      <left style="medium">
        <color indexed="11"/>
      </left>
      <right style="thin">
        <color indexed="10"/>
      </right>
      <top/>
      <bottom/>
      <diagonal/>
    </border>
    <border>
      <left style="thin">
        <color indexed="10"/>
      </left>
      <right style="thin">
        <color indexed="10"/>
      </right>
      <top style="medium">
        <color indexed="11"/>
      </top>
      <bottom/>
      <diagonal/>
    </border>
    <border>
      <left style="thin">
        <color indexed="10"/>
      </left>
      <right style="thin">
        <color indexed="10"/>
      </right>
      <top style="thin">
        <color indexed="10"/>
      </top>
      <bottom style="medium">
        <color indexed="11"/>
      </bottom>
      <diagonal/>
    </border>
    <border>
      <left style="thin">
        <color indexed="10"/>
      </left>
      <right style="thin">
        <color indexed="10"/>
      </right>
      <top style="medium">
        <color indexed="8"/>
      </top>
      <bottom style="medium">
        <color indexed="11"/>
      </bottom>
      <diagonal/>
    </border>
    <border>
      <left style="thin">
        <color indexed="10"/>
      </left>
      <right/>
      <top style="medium">
        <color indexed="8"/>
      </top>
      <bottom style="medium">
        <color indexed="11"/>
      </bottom>
      <diagonal/>
    </border>
    <border>
      <left style="medium">
        <color indexed="11"/>
      </left>
      <right/>
      <top style="medium">
        <color indexed="11"/>
      </top>
      <bottom style="medium">
        <color indexed="8"/>
      </bottom>
      <diagonal/>
    </border>
    <border>
      <left/>
      <right/>
      <top style="medium">
        <color indexed="11"/>
      </top>
      <bottom style="medium">
        <color indexed="8"/>
      </bottom>
      <diagonal/>
    </border>
    <border>
      <left/>
      <right style="medium">
        <color indexed="11"/>
      </right>
      <top style="medium">
        <color indexed="11"/>
      </top>
      <bottom style="medium">
        <color indexed="8"/>
      </bottom>
      <diagonal/>
    </border>
    <border>
      <left style="medium">
        <color indexed="11"/>
      </left>
      <right style="medium">
        <color indexed="8"/>
      </right>
      <top style="medium">
        <color indexed="8"/>
      </top>
      <bottom style="thin">
        <color indexed="10"/>
      </bottom>
      <diagonal/>
    </border>
    <border>
      <left style="medium">
        <color indexed="11"/>
      </left>
      <right style="medium">
        <color indexed="8"/>
      </right>
      <top style="thin">
        <color indexed="10"/>
      </top>
      <bottom style="thin">
        <color indexed="10"/>
      </bottom>
      <diagonal/>
    </border>
    <border>
      <left style="medium">
        <color indexed="11"/>
      </left>
      <right style="medium">
        <color indexed="8"/>
      </right>
      <top style="thin">
        <color indexed="10"/>
      </top>
      <bottom style="medium">
        <color indexed="11"/>
      </bottom>
      <diagonal/>
    </border>
    <border>
      <left style="medium">
        <color indexed="8"/>
      </left>
      <right style="thin">
        <color indexed="10"/>
      </right>
      <top style="thin">
        <color indexed="10"/>
      </top>
      <bottom style="medium">
        <color indexed="11"/>
      </bottom>
      <diagonal/>
    </border>
    <border>
      <left style="thin">
        <color indexed="10"/>
      </left>
      <right style="medium">
        <color indexed="11"/>
      </right>
      <top style="thin">
        <color indexed="10"/>
      </top>
      <bottom style="medium">
        <color indexed="11"/>
      </bottom>
      <diagonal/>
    </border>
    <border>
      <left style="thin">
        <color indexed="10"/>
      </left>
      <right style="medium">
        <color indexed="11"/>
      </right>
      <top/>
      <bottom/>
      <diagonal/>
    </border>
    <border>
      <left style="thin">
        <color indexed="10"/>
      </left>
      <right style="medium">
        <color indexed="11"/>
      </right>
      <top/>
      <bottom style="thin">
        <color indexed="10"/>
      </bottom>
      <diagonal/>
    </border>
    <border>
      <left style="medium">
        <color indexed="11"/>
      </left>
      <right style="thin">
        <color indexed="10"/>
      </right>
      <top/>
      <bottom style="thin">
        <color indexed="10"/>
      </bottom>
      <diagonal/>
    </border>
  </borders>
  <cellStyleXfs count="1">
    <xf numFmtId="0" fontId="0" fillId="0" borderId="0" applyNumberFormat="0" applyFill="0" applyBorder="0" applyProtection="0"/>
  </cellStyleXfs>
  <cellXfs count="355">
    <xf numFmtId="0" fontId="0" fillId="0" borderId="0" xfId="0" applyFont="1" applyAlignment="1"/>
    <xf numFmtId="49" fontId="1" fillId="2" borderId="1" xfId="0"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2" xfId="0" applyNumberFormat="1" applyFont="1" applyFill="1" applyBorder="1" applyAlignment="1"/>
    <xf numFmtId="49" fontId="1" fillId="4" borderId="8" xfId="0" applyNumberFormat="1" applyFont="1" applyFill="1" applyBorder="1" applyAlignment="1">
      <alignment horizontal="center"/>
    </xf>
    <xf numFmtId="49" fontId="2" fillId="3" borderId="9" xfId="0" applyNumberFormat="1" applyFont="1" applyFill="1" applyBorder="1" applyAlignment="1">
      <alignment horizontal="center" wrapText="1"/>
    </xf>
    <xf numFmtId="49" fontId="2" fillId="3" borderId="10" xfId="0" applyNumberFormat="1" applyFont="1" applyFill="1" applyBorder="1" applyAlignment="1">
      <alignment horizontal="center" wrapText="1"/>
    </xf>
    <xf numFmtId="49" fontId="2" fillId="3" borderId="13" xfId="0" applyNumberFormat="1" applyFont="1" applyFill="1" applyBorder="1" applyAlignment="1">
      <alignment horizontal="center" wrapText="1"/>
    </xf>
    <xf numFmtId="49" fontId="1" fillId="2" borderId="14" xfId="0" applyNumberFormat="1" applyFont="1" applyFill="1" applyBorder="1" applyAlignment="1">
      <alignment horizontal="center" wrapText="1"/>
    </xf>
    <xf numFmtId="0" fontId="1" fillId="3" borderId="18" xfId="0" applyFont="1" applyFill="1" applyBorder="1" applyAlignment="1"/>
    <xf numFmtId="49" fontId="1" fillId="4" borderId="19" xfId="0" applyNumberFormat="1" applyFont="1" applyFill="1" applyBorder="1" applyAlignment="1"/>
    <xf numFmtId="0" fontId="0" fillId="4" borderId="20" xfId="0" applyFont="1" applyFill="1" applyBorder="1" applyAlignment="1"/>
    <xf numFmtId="0" fontId="0" fillId="4" borderId="21" xfId="0" applyFont="1" applyFill="1" applyBorder="1" applyAlignment="1"/>
    <xf numFmtId="0" fontId="0" fillId="3" borderId="22" xfId="0" applyFont="1" applyFill="1" applyBorder="1" applyAlignment="1"/>
    <xf numFmtId="0" fontId="0" fillId="3" borderId="23" xfId="0" applyFont="1" applyFill="1" applyBorder="1" applyAlignment="1"/>
    <xf numFmtId="0" fontId="0" fillId="3" borderId="24" xfId="0" applyFont="1" applyFill="1" applyBorder="1" applyAlignment="1"/>
    <xf numFmtId="0" fontId="2" fillId="2" borderId="25" xfId="0" applyNumberFormat="1" applyFont="1" applyFill="1" applyBorder="1" applyAlignment="1">
      <alignment horizontal="center" vertical="center"/>
    </xf>
    <xf numFmtId="49" fontId="2" fillId="2" borderId="26" xfId="0" applyNumberFormat="1" applyFont="1" applyFill="1" applyBorder="1" applyAlignment="1">
      <alignment horizontal="center" vertical="center"/>
    </xf>
    <xf numFmtId="49" fontId="2" fillId="2" borderId="26" xfId="0" applyNumberFormat="1" applyFont="1" applyFill="1" applyBorder="1" applyAlignment="1">
      <alignment horizontal="left" vertical="center"/>
    </xf>
    <xf numFmtId="0" fontId="2" fillId="4" borderId="31" xfId="0" applyFont="1" applyFill="1" applyBorder="1" applyAlignment="1">
      <alignment horizontal="center" vertical="center"/>
    </xf>
    <xf numFmtId="0" fontId="2" fillId="3" borderId="9" xfId="0" applyNumberFormat="1" applyFont="1" applyFill="1" applyBorder="1" applyAlignment="1">
      <alignment horizontal="center" vertical="center"/>
    </xf>
    <xf numFmtId="0" fontId="2" fillId="3" borderId="10" xfId="0" applyNumberFormat="1" applyFont="1" applyFill="1" applyBorder="1" applyAlignment="1">
      <alignment horizontal="center" vertical="center"/>
    </xf>
    <xf numFmtId="0" fontId="2" fillId="3" borderId="13" xfId="0" applyNumberFormat="1" applyFont="1" applyFill="1" applyBorder="1" applyAlignment="1">
      <alignment horizontal="center"/>
    </xf>
    <xf numFmtId="0" fontId="1" fillId="2" borderId="14" xfId="0" applyNumberFormat="1" applyFont="1" applyFill="1" applyBorder="1" applyAlignment="1">
      <alignment horizontal="center"/>
    </xf>
    <xf numFmtId="14" fontId="1" fillId="3" borderId="35" xfId="0" applyNumberFormat="1" applyFont="1" applyFill="1" applyBorder="1" applyAlignment="1">
      <alignment vertical="center"/>
    </xf>
    <xf numFmtId="0" fontId="2" fillId="4" borderId="36" xfId="0" applyFont="1" applyFill="1" applyBorder="1" applyAlignment="1">
      <alignment horizontal="center"/>
    </xf>
    <xf numFmtId="0" fontId="0" fillId="4" borderId="37" xfId="0" applyFont="1" applyFill="1" applyBorder="1" applyAlignment="1"/>
    <xf numFmtId="0" fontId="0" fillId="4" borderId="38" xfId="0" applyFont="1" applyFill="1" applyBorder="1" applyAlignment="1"/>
    <xf numFmtId="0" fontId="0" fillId="3" borderId="32" xfId="0" applyFont="1" applyFill="1" applyBorder="1" applyAlignment="1"/>
    <xf numFmtId="0" fontId="0" fillId="3" borderId="33" xfId="0" applyFont="1" applyFill="1" applyBorder="1" applyAlignment="1"/>
    <xf numFmtId="0" fontId="0" fillId="3" borderId="39" xfId="0" applyFont="1" applyFill="1" applyBorder="1" applyAlignment="1"/>
    <xf numFmtId="0" fontId="2" fillId="2" borderId="40" xfId="0" applyNumberFormat="1" applyFont="1" applyFill="1" applyBorder="1" applyAlignment="1">
      <alignment horizontal="center" vertical="center"/>
    </xf>
    <xf numFmtId="49" fontId="2" fillId="2" borderId="41" xfId="0" applyNumberFormat="1" applyFont="1" applyFill="1" applyBorder="1" applyAlignment="1">
      <alignment horizontal="center" vertical="center"/>
    </xf>
    <xf numFmtId="49" fontId="2" fillId="2" borderId="41" xfId="0" applyNumberFormat="1" applyFont="1" applyFill="1" applyBorder="1" applyAlignment="1">
      <alignment horizontal="left" vertical="center"/>
    </xf>
    <xf numFmtId="0" fontId="2" fillId="4" borderId="44" xfId="0" applyFont="1" applyFill="1" applyBorder="1" applyAlignment="1">
      <alignment horizontal="center" vertical="center"/>
    </xf>
    <xf numFmtId="164" fontId="1" fillId="3" borderId="35" xfId="0" applyNumberFormat="1" applyFont="1" applyFill="1" applyBorder="1" applyAlignment="1">
      <alignment vertical="center"/>
    </xf>
    <xf numFmtId="0" fontId="1" fillId="3" borderId="35" xfId="0" applyFont="1" applyFill="1" applyBorder="1" applyAlignment="1">
      <alignment vertical="center"/>
    </xf>
    <xf numFmtId="0" fontId="2" fillId="2" borderId="45" xfId="0" applyNumberFormat="1" applyFont="1" applyFill="1" applyBorder="1" applyAlignment="1">
      <alignment horizontal="center" vertical="center"/>
    </xf>
    <xf numFmtId="49" fontId="2" fillId="2" borderId="46" xfId="0" applyNumberFormat="1" applyFont="1" applyFill="1" applyBorder="1" applyAlignment="1">
      <alignment horizontal="center" vertical="center"/>
    </xf>
    <xf numFmtId="49" fontId="2" fillId="2" borderId="46" xfId="0" applyNumberFormat="1" applyFont="1" applyFill="1" applyBorder="1" applyAlignment="1">
      <alignment horizontal="left" vertical="center"/>
    </xf>
    <xf numFmtId="0" fontId="2" fillId="4" borderId="51" xfId="0" applyFont="1" applyFill="1" applyBorder="1" applyAlignment="1">
      <alignment horizontal="center" vertical="center"/>
    </xf>
    <xf numFmtId="0" fontId="2" fillId="4" borderId="55" xfId="0" applyFont="1" applyFill="1" applyBorder="1" applyAlignment="1">
      <alignment horizontal="center"/>
    </xf>
    <xf numFmtId="0" fontId="0" fillId="4" borderId="56" xfId="0" applyFont="1" applyFill="1" applyBorder="1" applyAlignment="1"/>
    <xf numFmtId="0" fontId="0" fillId="4" borderId="57" xfId="0" applyFont="1" applyFill="1" applyBorder="1" applyAlignment="1"/>
    <xf numFmtId="0" fontId="0" fillId="3" borderId="58" xfId="0" applyFont="1" applyFill="1" applyBorder="1" applyAlignment="1">
      <alignment vertical="center"/>
    </xf>
    <xf numFmtId="0" fontId="0" fillId="3" borderId="59" xfId="0" applyFont="1" applyFill="1" applyBorder="1" applyAlignment="1">
      <alignment vertical="center"/>
    </xf>
    <xf numFmtId="0" fontId="0" fillId="3" borderId="16" xfId="0" applyFont="1" applyFill="1" applyBorder="1" applyAlignment="1">
      <alignment vertical="center"/>
    </xf>
    <xf numFmtId="0" fontId="2" fillId="3" borderId="23" xfId="0" applyFont="1" applyFill="1" applyBorder="1" applyAlignment="1">
      <alignment horizontal="left" vertical="center"/>
    </xf>
    <xf numFmtId="0" fontId="0" fillId="3" borderId="23" xfId="0" applyFont="1" applyFill="1" applyBorder="1" applyAlignment="1">
      <alignment vertical="center"/>
    </xf>
    <xf numFmtId="0" fontId="0" fillId="3" borderId="60" xfId="0" applyFont="1" applyFill="1" applyBorder="1" applyAlignment="1"/>
    <xf numFmtId="0" fontId="0" fillId="3" borderId="16" xfId="0" applyFont="1" applyFill="1" applyBorder="1" applyAlignment="1"/>
    <xf numFmtId="0" fontId="0" fillId="3" borderId="61" xfId="0" applyFont="1" applyFill="1" applyBorder="1" applyAlignment="1">
      <alignment vertical="center"/>
    </xf>
    <xf numFmtId="0" fontId="0" fillId="3" borderId="61" xfId="0" applyFont="1" applyFill="1" applyBorder="1" applyAlignment="1"/>
    <xf numFmtId="0" fontId="0" fillId="3" borderId="62" xfId="0" applyFont="1" applyFill="1" applyBorder="1" applyAlignment="1"/>
    <xf numFmtId="0" fontId="0" fillId="3" borderId="63" xfId="0" applyFont="1" applyFill="1" applyBorder="1" applyAlignment="1">
      <alignment vertical="center"/>
    </xf>
    <xf numFmtId="0" fontId="0" fillId="3" borderId="64" xfId="0" applyFont="1" applyFill="1" applyBorder="1" applyAlignment="1">
      <alignment vertical="center"/>
    </xf>
    <xf numFmtId="0" fontId="0" fillId="3" borderId="64" xfId="0" applyFont="1" applyFill="1" applyBorder="1" applyAlignment="1"/>
    <xf numFmtId="0" fontId="0" fillId="3" borderId="65" xfId="0" applyFont="1" applyFill="1" applyBorder="1" applyAlignment="1"/>
    <xf numFmtId="49" fontId="0" fillId="5" borderId="68" xfId="0" applyNumberFormat="1" applyFont="1" applyFill="1" applyBorder="1" applyAlignment="1">
      <alignment vertical="center"/>
    </xf>
    <xf numFmtId="49" fontId="0" fillId="5" borderId="69" xfId="0" applyNumberFormat="1" applyFont="1" applyFill="1" applyBorder="1" applyAlignment="1">
      <alignment vertical="center"/>
    </xf>
    <xf numFmtId="0" fontId="0" fillId="3" borderId="74" xfId="0" applyFont="1" applyFill="1" applyBorder="1" applyAlignment="1">
      <alignment vertical="center"/>
    </xf>
    <xf numFmtId="0" fontId="0" fillId="3" borderId="62" xfId="0" applyFont="1" applyFill="1" applyBorder="1" applyAlignment="1">
      <alignment vertical="center"/>
    </xf>
    <xf numFmtId="0" fontId="2" fillId="3" borderId="75" xfId="0" applyNumberFormat="1" applyFont="1" applyFill="1" applyBorder="1" applyAlignment="1">
      <alignment horizontal="center" vertical="center"/>
    </xf>
    <xf numFmtId="0" fontId="2" fillId="3" borderId="76" xfId="0" applyNumberFormat="1" applyFont="1" applyFill="1" applyBorder="1" applyAlignment="1">
      <alignment horizontal="center" vertical="center"/>
    </xf>
    <xf numFmtId="49" fontId="0" fillId="3" borderId="77" xfId="0" applyNumberFormat="1" applyFont="1" applyFill="1" applyBorder="1" applyAlignment="1">
      <alignment vertical="center"/>
    </xf>
    <xf numFmtId="49" fontId="0" fillId="3" borderId="76" xfId="0" applyNumberFormat="1" applyFont="1" applyFill="1" applyBorder="1" applyAlignment="1">
      <alignment vertical="center"/>
    </xf>
    <xf numFmtId="0" fontId="2" fillId="3" borderId="77" xfId="0" applyFont="1" applyFill="1" applyBorder="1" applyAlignment="1">
      <alignment horizontal="center" vertical="center"/>
    </xf>
    <xf numFmtId="0" fontId="2" fillId="3" borderId="76" xfId="0" applyFont="1" applyFill="1" applyBorder="1" applyAlignment="1">
      <alignment horizontal="center" vertical="center"/>
    </xf>
    <xf numFmtId="49" fontId="2" fillId="3" borderId="77" xfId="0" applyNumberFormat="1" applyFont="1" applyFill="1" applyBorder="1" applyAlignment="1">
      <alignment horizontal="center" vertical="center"/>
    </xf>
    <xf numFmtId="49" fontId="2" fillId="3" borderId="76" xfId="0" applyNumberFormat="1" applyFont="1" applyFill="1" applyBorder="1" applyAlignment="1">
      <alignment horizontal="center" vertical="center"/>
    </xf>
    <xf numFmtId="49" fontId="2" fillId="3" borderId="81" xfId="0" applyNumberFormat="1" applyFont="1" applyFill="1" applyBorder="1" applyAlignment="1">
      <alignment horizontal="center"/>
    </xf>
    <xf numFmtId="49" fontId="2" fillId="3" borderId="82" xfId="0" applyNumberFormat="1" applyFont="1" applyFill="1" applyBorder="1" applyAlignment="1">
      <alignment horizontal="center"/>
    </xf>
    <xf numFmtId="0" fontId="0" fillId="3" borderId="74" xfId="0" applyNumberFormat="1" applyFont="1" applyFill="1" applyBorder="1" applyAlignment="1"/>
    <xf numFmtId="0" fontId="2" fillId="3" borderId="83" xfId="0" applyNumberFormat="1" applyFont="1" applyFill="1" applyBorder="1" applyAlignment="1">
      <alignment horizontal="center" vertical="center"/>
    </xf>
    <xf numFmtId="0" fontId="2" fillId="3" borderId="14" xfId="0" applyNumberFormat="1" applyFont="1" applyFill="1" applyBorder="1" applyAlignment="1">
      <alignment horizontal="center" vertical="center"/>
    </xf>
    <xf numFmtId="49" fontId="0" fillId="3" borderId="84" xfId="0" applyNumberFormat="1" applyFont="1" applyFill="1" applyBorder="1" applyAlignment="1">
      <alignment vertical="center"/>
    </xf>
    <xf numFmtId="49" fontId="0" fillId="3" borderId="14" xfId="0" applyNumberFormat="1" applyFont="1" applyFill="1" applyBorder="1" applyAlignment="1">
      <alignment vertical="center"/>
    </xf>
    <xf numFmtId="0" fontId="2" fillId="3" borderId="84" xfId="0" applyFont="1" applyFill="1" applyBorder="1" applyAlignment="1">
      <alignment horizontal="center" vertical="center"/>
    </xf>
    <xf numFmtId="0" fontId="2" fillId="3" borderId="14" xfId="0" applyFont="1" applyFill="1" applyBorder="1" applyAlignment="1">
      <alignment horizontal="center" vertical="center"/>
    </xf>
    <xf numFmtId="49" fontId="2" fillId="3" borderId="84" xfId="0" applyNumberFormat="1" applyFont="1" applyFill="1" applyBorder="1" applyAlignment="1">
      <alignment horizontal="center" vertical="center"/>
    </xf>
    <xf numFmtId="49" fontId="2" fillId="3" borderId="14" xfId="0" applyNumberFormat="1" applyFont="1" applyFill="1" applyBorder="1" applyAlignment="1">
      <alignment horizontal="center" vertical="center"/>
    </xf>
    <xf numFmtId="49" fontId="2" fillId="3" borderId="84" xfId="0" applyNumberFormat="1" applyFont="1" applyFill="1" applyBorder="1" applyAlignment="1">
      <alignment horizontal="center"/>
    </xf>
    <xf numFmtId="49" fontId="2" fillId="3" borderId="88" xfId="0" applyNumberFormat="1" applyFont="1" applyFill="1" applyBorder="1" applyAlignment="1">
      <alignment horizontal="center"/>
    </xf>
    <xf numFmtId="0" fontId="2" fillId="3" borderId="89" xfId="0" applyNumberFormat="1" applyFont="1" applyFill="1" applyBorder="1" applyAlignment="1">
      <alignment horizontal="center" vertical="center"/>
    </xf>
    <xf numFmtId="0" fontId="2" fillId="3" borderId="90" xfId="0" applyNumberFormat="1" applyFont="1" applyFill="1" applyBorder="1" applyAlignment="1">
      <alignment horizontal="center" vertical="center"/>
    </xf>
    <xf numFmtId="49" fontId="0" fillId="3" borderId="91" xfId="0" applyNumberFormat="1" applyFont="1" applyFill="1" applyBorder="1" applyAlignment="1">
      <alignment vertical="center"/>
    </xf>
    <xf numFmtId="49" fontId="0" fillId="3" borderId="90" xfId="0" applyNumberFormat="1" applyFont="1" applyFill="1" applyBorder="1" applyAlignment="1">
      <alignment vertical="center"/>
    </xf>
    <xf numFmtId="0" fontId="2" fillId="3" borderId="91" xfId="0" applyFont="1" applyFill="1" applyBorder="1" applyAlignment="1">
      <alignment horizontal="center" vertical="center"/>
    </xf>
    <xf numFmtId="0" fontId="2" fillId="3" borderId="90" xfId="0" applyFont="1" applyFill="1" applyBorder="1" applyAlignment="1">
      <alignment horizontal="center" vertical="center"/>
    </xf>
    <xf numFmtId="49" fontId="2" fillId="3" borderId="91" xfId="0" applyNumberFormat="1" applyFont="1" applyFill="1" applyBorder="1" applyAlignment="1">
      <alignment horizontal="center" vertical="center"/>
    </xf>
    <xf numFmtId="49" fontId="2" fillId="3" borderId="90" xfId="0" applyNumberFormat="1" applyFont="1" applyFill="1" applyBorder="1" applyAlignment="1">
      <alignment horizontal="center" vertical="center"/>
    </xf>
    <xf numFmtId="49" fontId="2" fillId="3" borderId="91" xfId="0" applyNumberFormat="1" applyFont="1" applyFill="1" applyBorder="1" applyAlignment="1">
      <alignment horizontal="center"/>
    </xf>
    <xf numFmtId="49" fontId="2" fillId="3" borderId="95" xfId="0" applyNumberFormat="1" applyFont="1" applyFill="1" applyBorder="1" applyAlignment="1">
      <alignment horizontal="center"/>
    </xf>
    <xf numFmtId="0" fontId="2" fillId="3" borderId="96" xfId="0" applyNumberFormat="1" applyFont="1" applyFill="1" applyBorder="1" applyAlignment="1">
      <alignment horizontal="center" vertical="center"/>
    </xf>
    <xf numFmtId="0" fontId="2" fillId="3" borderId="97" xfId="0" applyNumberFormat="1" applyFont="1" applyFill="1" applyBorder="1" applyAlignment="1">
      <alignment horizontal="center" vertical="center"/>
    </xf>
    <xf numFmtId="49" fontId="0" fillId="3" borderId="98" xfId="0" applyNumberFormat="1" applyFont="1" applyFill="1" applyBorder="1" applyAlignment="1">
      <alignment vertical="center"/>
    </xf>
    <xf numFmtId="49" fontId="0" fillId="3" borderId="97" xfId="0" applyNumberFormat="1" applyFont="1" applyFill="1" applyBorder="1" applyAlignment="1">
      <alignment vertical="center"/>
    </xf>
    <xf numFmtId="0" fontId="2" fillId="3" borderId="98" xfId="0" applyFont="1" applyFill="1" applyBorder="1" applyAlignment="1">
      <alignment horizontal="center" vertical="center"/>
    </xf>
    <xf numFmtId="0" fontId="2" fillId="3" borderId="97" xfId="0" applyFont="1" applyFill="1" applyBorder="1" applyAlignment="1">
      <alignment horizontal="center" vertical="center"/>
    </xf>
    <xf numFmtId="49" fontId="2" fillId="3" borderId="98" xfId="0" applyNumberFormat="1" applyFont="1" applyFill="1" applyBorder="1" applyAlignment="1">
      <alignment horizontal="center" vertical="center"/>
    </xf>
    <xf numFmtId="49" fontId="2" fillId="3" borderId="97" xfId="0" applyNumberFormat="1" applyFont="1" applyFill="1" applyBorder="1" applyAlignment="1">
      <alignment horizontal="center" vertical="center"/>
    </xf>
    <xf numFmtId="49" fontId="2" fillId="3" borderId="98" xfId="0" applyNumberFormat="1" applyFont="1" applyFill="1" applyBorder="1" applyAlignment="1">
      <alignment horizontal="center"/>
    </xf>
    <xf numFmtId="49" fontId="2" fillId="3" borderId="102" xfId="0" applyNumberFormat="1" applyFont="1" applyFill="1" applyBorder="1" applyAlignment="1">
      <alignment horizontal="center"/>
    </xf>
    <xf numFmtId="49" fontId="0" fillId="3" borderId="36" xfId="0" applyNumberFormat="1" applyFont="1" applyFill="1" applyBorder="1" applyAlignment="1">
      <alignment vertical="center"/>
    </xf>
    <xf numFmtId="49" fontId="0" fillId="3" borderId="38" xfId="0" applyNumberFormat="1" applyFont="1" applyFill="1" applyBorder="1" applyAlignment="1">
      <alignment vertical="center"/>
    </xf>
    <xf numFmtId="0" fontId="2" fillId="3" borderId="103" xfId="0" applyNumberFormat="1" applyFont="1" applyFill="1" applyBorder="1" applyAlignment="1">
      <alignment horizontal="center" vertical="center"/>
    </xf>
    <xf numFmtId="0" fontId="2" fillId="3" borderId="104" xfId="0" applyNumberFormat="1" applyFont="1" applyFill="1" applyBorder="1" applyAlignment="1">
      <alignment horizontal="center" vertical="center"/>
    </xf>
    <xf numFmtId="49" fontId="0" fillId="3" borderId="105" xfId="0" applyNumberFormat="1" applyFont="1" applyFill="1" applyBorder="1" applyAlignment="1">
      <alignment vertical="center"/>
    </xf>
    <xf numFmtId="49" fontId="0" fillId="3" borderId="106" xfId="0" applyNumberFormat="1" applyFont="1" applyFill="1" applyBorder="1" applyAlignment="1">
      <alignment vertical="center"/>
    </xf>
    <xf numFmtId="0" fontId="2" fillId="3" borderId="107" xfId="0" applyFont="1" applyFill="1" applyBorder="1" applyAlignment="1">
      <alignment horizontal="center" vertical="center"/>
    </xf>
    <xf numFmtId="0" fontId="2" fillId="3" borderId="104" xfId="0" applyFont="1" applyFill="1" applyBorder="1" applyAlignment="1">
      <alignment horizontal="center" vertical="center"/>
    </xf>
    <xf numFmtId="49" fontId="2" fillId="3" borderId="107" xfId="0" applyNumberFormat="1" applyFont="1" applyFill="1" applyBorder="1" applyAlignment="1">
      <alignment horizontal="center" vertical="center"/>
    </xf>
    <xf numFmtId="49" fontId="2" fillId="3" borderId="104" xfId="0" applyNumberFormat="1" applyFont="1" applyFill="1" applyBorder="1" applyAlignment="1">
      <alignment horizontal="center" vertical="center"/>
    </xf>
    <xf numFmtId="49" fontId="2" fillId="3" borderId="107" xfId="0" applyNumberFormat="1" applyFont="1" applyFill="1" applyBorder="1" applyAlignment="1">
      <alignment horizontal="center"/>
    </xf>
    <xf numFmtId="49" fontId="2" fillId="3" borderId="111" xfId="0" applyNumberFormat="1" applyFont="1" applyFill="1" applyBorder="1" applyAlignment="1">
      <alignment horizontal="center"/>
    </xf>
    <xf numFmtId="0" fontId="0" fillId="3" borderId="112" xfId="0" applyFont="1" applyFill="1" applyBorder="1" applyAlignment="1">
      <alignment vertical="center"/>
    </xf>
    <xf numFmtId="0" fontId="0" fillId="3" borderId="113" xfId="0" applyFont="1" applyFill="1" applyBorder="1" applyAlignment="1">
      <alignment vertical="center"/>
    </xf>
    <xf numFmtId="0" fontId="2" fillId="3" borderId="113" xfId="0" applyFont="1" applyFill="1" applyBorder="1" applyAlignment="1">
      <alignment horizontal="center" vertical="center"/>
    </xf>
    <xf numFmtId="0" fontId="0" fillId="3" borderId="113" xfId="0" applyFont="1" applyFill="1" applyBorder="1" applyAlignment="1"/>
    <xf numFmtId="0" fontId="0" fillId="3" borderId="115" xfId="0" applyFont="1" applyFill="1" applyBorder="1" applyAlignment="1">
      <alignment vertical="center"/>
    </xf>
    <xf numFmtId="0" fontId="0" fillId="3" borderId="33" xfId="0" applyFont="1" applyFill="1" applyBorder="1" applyAlignment="1">
      <alignment vertical="center"/>
    </xf>
    <xf numFmtId="0" fontId="2" fillId="3" borderId="33" xfId="0" applyFont="1" applyFill="1" applyBorder="1" applyAlignment="1">
      <alignment horizontal="center" vertical="center"/>
    </xf>
    <xf numFmtId="49" fontId="0" fillId="7" borderId="118" xfId="0" applyNumberFormat="1" applyFont="1" applyFill="1" applyBorder="1" applyAlignment="1">
      <alignment vertical="center"/>
    </xf>
    <xf numFmtId="0" fontId="0" fillId="3" borderId="119" xfId="0" applyFont="1" applyFill="1" applyBorder="1" applyAlignment="1"/>
    <xf numFmtId="0" fontId="2" fillId="3" borderId="119" xfId="0" applyFont="1" applyFill="1" applyBorder="1" applyAlignment="1">
      <alignment horizontal="center" vertical="center"/>
    </xf>
    <xf numFmtId="0" fontId="0" fillId="3" borderId="122" xfId="0" applyFont="1" applyFill="1" applyBorder="1" applyAlignment="1"/>
    <xf numFmtId="49" fontId="0" fillId="7" borderId="26" xfId="0" applyNumberFormat="1" applyFont="1" applyFill="1" applyBorder="1" applyAlignment="1">
      <alignment vertical="center"/>
    </xf>
    <xf numFmtId="49" fontId="0" fillId="7" borderId="41" xfId="0" applyNumberFormat="1" applyFont="1" applyFill="1" applyBorder="1" applyAlignment="1">
      <alignment vertical="center"/>
    </xf>
    <xf numFmtId="49" fontId="0" fillId="7" borderId="46" xfId="0" applyNumberFormat="1" applyFont="1" applyFill="1" applyBorder="1" applyAlignment="1">
      <alignment vertical="center"/>
    </xf>
    <xf numFmtId="0" fontId="0" fillId="3" borderId="129" xfId="0" applyFont="1" applyFill="1" applyBorder="1" applyAlignment="1"/>
    <xf numFmtId="0" fontId="2" fillId="3" borderId="129" xfId="0" applyFont="1" applyFill="1" applyBorder="1" applyAlignment="1">
      <alignment horizontal="center" vertical="center"/>
    </xf>
    <xf numFmtId="0" fontId="0" fillId="3" borderId="132" xfId="0" applyFont="1" applyFill="1" applyBorder="1" applyAlignment="1"/>
    <xf numFmtId="0" fontId="0" fillId="3" borderId="133" xfId="0" applyFont="1" applyFill="1" applyBorder="1" applyAlignment="1"/>
    <xf numFmtId="0" fontId="0" fillId="3" borderId="137" xfId="0" applyFont="1" applyFill="1" applyBorder="1" applyAlignment="1"/>
    <xf numFmtId="0" fontId="0" fillId="3" borderId="138" xfId="0" applyFont="1" applyFill="1" applyBorder="1" applyAlignment="1"/>
    <xf numFmtId="0" fontId="0" fillId="0" borderId="0" xfId="0" applyNumberFormat="1" applyFont="1" applyAlignment="1"/>
    <xf numFmtId="0" fontId="0" fillId="3" borderId="10" xfId="0" applyFont="1" applyFill="1" applyBorder="1" applyAlignment="1"/>
    <xf numFmtId="0" fontId="0" fillId="3" borderId="10" xfId="0" applyFont="1" applyFill="1" applyBorder="1" applyAlignment="1">
      <alignment horizontal="center"/>
    </xf>
    <xf numFmtId="0" fontId="5" fillId="3" borderId="10" xfId="0" applyFont="1" applyFill="1" applyBorder="1" applyAlignment="1"/>
    <xf numFmtId="0" fontId="0" fillId="3" borderId="10" xfId="0" applyFont="1" applyFill="1" applyBorder="1" applyAlignment="1">
      <alignment wrapText="1"/>
    </xf>
    <xf numFmtId="0" fontId="0" fillId="3" borderId="10" xfId="0" applyNumberFormat="1" applyFont="1" applyFill="1" applyBorder="1" applyAlignment="1">
      <alignment horizontal="center" vertical="top"/>
    </xf>
    <xf numFmtId="49" fontId="5" fillId="3" borderId="10" xfId="0" applyNumberFormat="1" applyFont="1" applyFill="1" applyBorder="1" applyAlignment="1">
      <alignment vertical="top"/>
    </xf>
    <xf numFmtId="49" fontId="0" fillId="3" borderId="10" xfId="0" applyNumberFormat="1" applyFont="1" applyFill="1" applyBorder="1" applyAlignment="1">
      <alignment vertical="top" wrapText="1"/>
    </xf>
    <xf numFmtId="0" fontId="0" fillId="3" borderId="10" xfId="0" applyFont="1" applyFill="1" applyBorder="1" applyAlignment="1">
      <alignment horizontal="center" vertical="top"/>
    </xf>
    <xf numFmtId="0" fontId="5" fillId="3" borderId="10" xfId="0" applyFont="1" applyFill="1" applyBorder="1" applyAlignment="1">
      <alignment vertical="top"/>
    </xf>
    <xf numFmtId="0" fontId="0" fillId="3" borderId="10" xfId="0" applyFont="1" applyFill="1" applyBorder="1" applyAlignment="1">
      <alignment vertical="top" wrapText="1"/>
    </xf>
    <xf numFmtId="49" fontId="5" fillId="3" borderId="10" xfId="0" applyNumberFormat="1" applyFont="1" applyFill="1" applyBorder="1" applyAlignment="1">
      <alignment vertical="top" wrapText="1"/>
    </xf>
    <xf numFmtId="0" fontId="0" fillId="3" borderId="139" xfId="0" applyFont="1" applyFill="1" applyBorder="1" applyAlignment="1"/>
    <xf numFmtId="49" fontId="5" fillId="3" borderId="11" xfId="0" applyNumberFormat="1" applyFont="1" applyFill="1" applyBorder="1" applyAlignment="1">
      <alignment vertical="top"/>
    </xf>
    <xf numFmtId="49" fontId="0" fillId="8" borderId="33" xfId="0" applyNumberFormat="1" applyFont="1" applyFill="1" applyBorder="1" applyAlignment="1">
      <alignment vertical="top" wrapText="1"/>
    </xf>
    <xf numFmtId="0" fontId="0" fillId="3" borderId="12" xfId="0" applyFont="1" applyFill="1" applyBorder="1" applyAlignment="1"/>
    <xf numFmtId="0" fontId="0" fillId="3" borderId="140" xfId="0" applyFont="1" applyFill="1" applyBorder="1" applyAlignment="1">
      <alignment vertical="top" wrapText="1"/>
    </xf>
    <xf numFmtId="49" fontId="0" fillId="3" borderId="10" xfId="0" applyNumberFormat="1" applyFont="1" applyFill="1" applyBorder="1" applyAlignment="1">
      <alignment wrapText="1"/>
    </xf>
    <xf numFmtId="49" fontId="0" fillId="3" borderId="10" xfId="0" applyNumberFormat="1" applyFont="1" applyFill="1" applyBorder="1" applyAlignment="1"/>
    <xf numFmtId="0" fontId="0" fillId="0" borderId="0" xfId="0" applyNumberFormat="1" applyFont="1" applyAlignment="1"/>
    <xf numFmtId="0" fontId="6" fillId="3" borderId="23" xfId="0" applyFont="1" applyFill="1" applyBorder="1" applyAlignment="1">
      <alignment horizontal="center" vertical="center"/>
    </xf>
    <xf numFmtId="49" fontId="5" fillId="9" borderId="118" xfId="0" applyNumberFormat="1" applyFont="1" applyFill="1" applyBorder="1" applyAlignment="1">
      <alignment horizontal="center" vertical="center"/>
    </xf>
    <xf numFmtId="0" fontId="0" fillId="3" borderId="145" xfId="0" applyFont="1" applyFill="1" applyBorder="1" applyAlignment="1">
      <alignment vertical="center"/>
    </xf>
    <xf numFmtId="0" fontId="5" fillId="3" borderId="35"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149" xfId="0" applyFont="1" applyFill="1" applyBorder="1" applyAlignment="1">
      <alignment vertical="center"/>
    </xf>
    <xf numFmtId="49" fontId="0" fillId="3" borderId="150" xfId="0" applyNumberFormat="1" applyFont="1" applyFill="1" applyBorder="1" applyAlignment="1">
      <alignment vertical="center"/>
    </xf>
    <xf numFmtId="49" fontId="0" fillId="3" borderId="151" xfId="0" applyNumberFormat="1" applyFont="1" applyFill="1" applyBorder="1" applyAlignment="1">
      <alignment vertical="center"/>
    </xf>
    <xf numFmtId="49" fontId="0" fillId="3" borderId="152" xfId="0" applyNumberFormat="1" applyFont="1" applyFill="1" applyBorder="1" applyAlignment="1">
      <alignment vertical="center"/>
    </xf>
    <xf numFmtId="0" fontId="0" fillId="3" borderId="35" xfId="0" applyFont="1" applyFill="1" applyBorder="1" applyAlignment="1">
      <alignment vertical="center"/>
    </xf>
    <xf numFmtId="0" fontId="2" fillId="3" borderId="148" xfId="0" applyNumberFormat="1" applyFont="1" applyFill="1" applyBorder="1" applyAlignment="1">
      <alignment horizontal="center" vertical="center"/>
    </xf>
    <xf numFmtId="0" fontId="0" fillId="3" borderId="148" xfId="0" applyNumberFormat="1" applyFont="1" applyFill="1" applyBorder="1" applyAlignment="1">
      <alignment vertical="center"/>
    </xf>
    <xf numFmtId="0" fontId="0" fillId="3" borderId="148" xfId="0" applyNumberFormat="1" applyFont="1" applyFill="1" applyBorder="1" applyAlignment="1">
      <alignment horizontal="center" vertical="center"/>
    </xf>
    <xf numFmtId="49" fontId="5" fillId="3" borderId="153" xfId="0" applyNumberFormat="1" applyFont="1" applyFill="1" applyBorder="1" applyAlignment="1">
      <alignment horizontal="center" vertical="center"/>
    </xf>
    <xf numFmtId="0" fontId="0" fillId="3" borderId="153" xfId="0" applyFont="1" applyFill="1" applyBorder="1" applyAlignment="1">
      <alignment vertical="center"/>
    </xf>
    <xf numFmtId="49" fontId="0" fillId="3" borderId="9" xfId="0" applyNumberFormat="1" applyFont="1" applyFill="1" applyBorder="1" applyAlignment="1">
      <alignment vertical="center"/>
    </xf>
    <xf numFmtId="49" fontId="0" fillId="3" borderId="10" xfId="0" applyNumberFormat="1" applyFont="1" applyFill="1" applyBorder="1" applyAlignment="1">
      <alignment vertical="center"/>
    </xf>
    <xf numFmtId="49" fontId="0" fillId="3" borderId="154" xfId="0" applyNumberFormat="1" applyFont="1" applyFill="1" applyBorder="1" applyAlignment="1">
      <alignment vertical="center"/>
    </xf>
    <xf numFmtId="0" fontId="0" fillId="3" borderId="32" xfId="0" applyFont="1" applyFill="1" applyBorder="1" applyAlignment="1">
      <alignment horizontal="center" vertical="center"/>
    </xf>
    <xf numFmtId="0" fontId="0" fillId="3" borderId="155" xfId="0" applyFont="1" applyFill="1" applyBorder="1" applyAlignment="1">
      <alignment horizontal="center" vertical="center"/>
    </xf>
    <xf numFmtId="0" fontId="0" fillId="3" borderId="156" xfId="0" applyFont="1" applyFill="1" applyBorder="1" applyAlignment="1">
      <alignment horizontal="center" vertical="center"/>
    </xf>
    <xf numFmtId="0" fontId="5" fillId="3" borderId="157" xfId="0" applyFont="1" applyFill="1" applyBorder="1" applyAlignment="1">
      <alignment horizontal="center" vertical="center"/>
    </xf>
    <xf numFmtId="0" fontId="0" fillId="3" borderId="157" xfId="0" applyFont="1" applyFill="1" applyBorder="1" applyAlignment="1">
      <alignment vertical="center"/>
    </xf>
    <xf numFmtId="0" fontId="0" fillId="3" borderId="158" xfId="0" applyFont="1" applyFill="1" applyBorder="1" applyAlignment="1">
      <alignment horizontal="center" vertical="center"/>
    </xf>
    <xf numFmtId="0" fontId="0" fillId="3" borderId="12" xfId="0" applyFont="1" applyFill="1" applyBorder="1" applyAlignment="1">
      <alignment horizontal="center" vertical="center"/>
    </xf>
    <xf numFmtId="49" fontId="0" fillId="3" borderId="159" xfId="0" applyNumberFormat="1" applyFont="1" applyFill="1" applyBorder="1" applyAlignment="1">
      <alignment vertical="center"/>
    </xf>
    <xf numFmtId="49" fontId="0" fillId="3" borderId="141" xfId="0" applyNumberFormat="1" applyFont="1" applyFill="1" applyBorder="1" applyAlignment="1">
      <alignment vertical="center"/>
    </xf>
    <xf numFmtId="49" fontId="0" fillId="3" borderId="160" xfId="0" applyNumberFormat="1" applyFont="1" applyFill="1" applyBorder="1" applyAlignment="1">
      <alignment vertical="center"/>
    </xf>
    <xf numFmtId="0" fontId="0" fillId="3" borderId="32" xfId="0" applyFont="1" applyFill="1" applyBorder="1" applyAlignment="1">
      <alignment vertical="center"/>
    </xf>
    <xf numFmtId="0" fontId="0" fillId="3" borderId="16"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9" xfId="0" applyFont="1" applyFill="1" applyBorder="1" applyAlignment="1">
      <alignment vertical="center"/>
    </xf>
    <xf numFmtId="0" fontId="0" fillId="3" borderId="151" xfId="0" applyFont="1" applyFill="1" applyBorder="1" applyAlignment="1">
      <alignment vertical="center"/>
    </xf>
    <xf numFmtId="0" fontId="0" fillId="3" borderId="6" xfId="0" applyFont="1" applyFill="1" applyBorder="1" applyAlignment="1">
      <alignment vertical="center"/>
    </xf>
    <xf numFmtId="0" fontId="0" fillId="3" borderId="161" xfId="0" applyFont="1" applyFill="1" applyBorder="1" applyAlignment="1">
      <alignment vertical="center"/>
    </xf>
    <xf numFmtId="0" fontId="0" fillId="3" borderId="34" xfId="0" applyFont="1" applyFill="1" applyBorder="1" applyAlignment="1">
      <alignment vertical="center"/>
    </xf>
    <xf numFmtId="0" fontId="0" fillId="3" borderId="162" xfId="0" applyFont="1" applyFill="1" applyBorder="1" applyAlignment="1">
      <alignment vertical="center"/>
    </xf>
    <xf numFmtId="0" fontId="5" fillId="3" borderId="32"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39" xfId="0" applyFont="1" applyFill="1" applyBorder="1" applyAlignment="1">
      <alignment vertical="center"/>
    </xf>
    <xf numFmtId="0" fontId="0" fillId="3" borderId="61" xfId="0" applyFont="1" applyFill="1" applyBorder="1" applyAlignment="1">
      <alignment horizontal="center" vertical="center"/>
    </xf>
    <xf numFmtId="0" fontId="0" fillId="3" borderId="163" xfId="0" applyFont="1" applyFill="1" applyBorder="1" applyAlignment="1">
      <alignment vertical="center"/>
    </xf>
    <xf numFmtId="0" fontId="0" fillId="3" borderId="10" xfId="0" applyFont="1" applyFill="1" applyBorder="1" applyAlignment="1">
      <alignment vertical="center"/>
    </xf>
    <xf numFmtId="0" fontId="0" fillId="3" borderId="164" xfId="0" applyFont="1" applyFill="1" applyBorder="1" applyAlignment="1">
      <alignment vertical="center"/>
    </xf>
    <xf numFmtId="0" fontId="5" fillId="3" borderId="164" xfId="0" applyFont="1" applyFill="1" applyBorder="1" applyAlignment="1">
      <alignment horizontal="center" vertical="center"/>
    </xf>
    <xf numFmtId="0" fontId="5" fillId="3" borderId="61" xfId="0" applyFont="1" applyFill="1" applyBorder="1" applyAlignment="1">
      <alignment horizontal="center" vertical="center"/>
    </xf>
    <xf numFmtId="0" fontId="0" fillId="3" borderId="165" xfId="0" applyFont="1" applyFill="1" applyBorder="1" applyAlignment="1">
      <alignment vertical="center"/>
    </xf>
    <xf numFmtId="0" fontId="5" fillId="3" borderId="10" xfId="0" applyFont="1" applyFill="1" applyBorder="1" applyAlignment="1">
      <alignment horizontal="center" vertical="center"/>
    </xf>
    <xf numFmtId="0" fontId="0" fillId="3" borderId="166" xfId="0" applyFont="1" applyFill="1" applyBorder="1" applyAlignment="1">
      <alignment vertical="center"/>
    </xf>
    <xf numFmtId="0" fontId="0" fillId="3" borderId="167" xfId="0" applyFont="1" applyFill="1" applyBorder="1" applyAlignment="1">
      <alignment vertical="center"/>
    </xf>
    <xf numFmtId="0" fontId="0" fillId="3" borderId="168" xfId="0" applyFont="1" applyFill="1" applyBorder="1" applyAlignment="1">
      <alignment vertical="center"/>
    </xf>
    <xf numFmtId="0" fontId="0" fillId="9" borderId="169" xfId="0" applyFont="1" applyFill="1" applyBorder="1" applyAlignment="1">
      <alignment vertical="center"/>
    </xf>
    <xf numFmtId="49" fontId="7" fillId="9" borderId="170" xfId="0" applyNumberFormat="1" applyFont="1" applyFill="1" applyBorder="1" applyAlignment="1">
      <alignment horizontal="center" vertical="center"/>
    </xf>
    <xf numFmtId="0" fontId="0" fillId="9" borderId="170" xfId="0" applyFont="1" applyFill="1" applyBorder="1" applyAlignment="1">
      <alignment vertical="center"/>
    </xf>
    <xf numFmtId="0" fontId="0" fillId="9" borderId="171" xfId="0" applyFont="1" applyFill="1" applyBorder="1" applyAlignment="1">
      <alignment vertical="center"/>
    </xf>
    <xf numFmtId="0" fontId="5" fillId="3" borderId="172" xfId="0" applyNumberFormat="1" applyFont="1" applyFill="1" applyBorder="1" applyAlignment="1">
      <alignment horizontal="center" vertical="center"/>
    </xf>
    <xf numFmtId="0" fontId="0" fillId="3" borderId="35" xfId="0" applyFont="1" applyFill="1" applyBorder="1" applyAlignment="1">
      <alignment horizontal="left" vertical="center"/>
    </xf>
    <xf numFmtId="0" fontId="0" fillId="3" borderId="164" xfId="0" applyFont="1" applyFill="1" applyBorder="1" applyAlignment="1">
      <alignment horizontal="left" vertical="center"/>
    </xf>
    <xf numFmtId="0" fontId="0" fillId="3" borderId="61" xfId="0" applyFont="1" applyFill="1" applyBorder="1" applyAlignment="1">
      <alignment horizontal="left" vertical="center"/>
    </xf>
    <xf numFmtId="0" fontId="0" fillId="3" borderId="10" xfId="0" applyFont="1" applyFill="1" applyBorder="1" applyAlignment="1">
      <alignment horizontal="left" vertical="center"/>
    </xf>
    <xf numFmtId="0" fontId="5" fillId="3" borderId="173" xfId="0" applyNumberFormat="1" applyFont="1" applyFill="1" applyBorder="1" applyAlignment="1">
      <alignment horizontal="center" vertical="center"/>
    </xf>
    <xf numFmtId="0" fontId="5" fillId="3" borderId="174" xfId="0" applyNumberFormat="1" applyFont="1" applyFill="1" applyBorder="1" applyAlignment="1">
      <alignment horizontal="center" vertical="center"/>
    </xf>
    <xf numFmtId="0" fontId="5" fillId="3" borderId="165" xfId="0" applyFont="1" applyFill="1" applyBorder="1" applyAlignment="1">
      <alignment horizontal="center" vertical="center"/>
    </xf>
    <xf numFmtId="0" fontId="0" fillId="3" borderId="177" xfId="0" applyFont="1" applyFill="1" applyBorder="1" applyAlignment="1">
      <alignment horizontal="left" vertical="center"/>
    </xf>
    <xf numFmtId="0" fontId="5" fillId="3" borderId="140" xfId="0" applyFont="1" applyFill="1" applyBorder="1" applyAlignment="1">
      <alignment horizontal="center" vertical="center"/>
    </xf>
    <xf numFmtId="0" fontId="0" fillId="3" borderId="140" xfId="0" applyFont="1" applyFill="1" applyBorder="1" applyAlignment="1">
      <alignment horizontal="left" vertical="center"/>
    </xf>
    <xf numFmtId="0" fontId="0" fillId="3" borderId="178" xfId="0" applyFont="1" applyFill="1" applyBorder="1" applyAlignment="1">
      <alignment horizontal="left" vertical="center"/>
    </xf>
    <xf numFmtId="0" fontId="0" fillId="3" borderId="179" xfId="0" applyFont="1" applyFill="1" applyBorder="1" applyAlignment="1">
      <alignment horizontal="left" vertical="center"/>
    </xf>
    <xf numFmtId="0" fontId="2" fillId="2" borderId="42" xfId="0" applyNumberFormat="1" applyFont="1" applyFill="1" applyBorder="1" applyAlignment="1">
      <alignment horizontal="center" vertical="center"/>
    </xf>
    <xf numFmtId="0" fontId="0" fillId="3" borderId="43" xfId="0" applyFont="1" applyFill="1" applyBorder="1" applyAlignment="1"/>
    <xf numFmtId="0" fontId="2" fillId="2" borderId="27" xfId="0" applyNumberFormat="1" applyFont="1" applyFill="1" applyBorder="1" applyAlignment="1">
      <alignment horizontal="center" vertical="center"/>
    </xf>
    <xf numFmtId="0" fontId="0" fillId="3" borderId="28" xfId="0" applyFont="1" applyFill="1" applyBorder="1" applyAlignment="1"/>
    <xf numFmtId="49" fontId="2" fillId="2" borderId="127" xfId="0" applyNumberFormat="1" applyFont="1" applyFill="1" applyBorder="1" applyAlignment="1">
      <alignment horizontal="center" vertical="center"/>
    </xf>
    <xf numFmtId="0" fontId="2" fillId="2" borderId="128" xfId="0" applyFont="1" applyFill="1" applyBorder="1" applyAlignment="1">
      <alignment horizontal="center" vertical="center"/>
    </xf>
    <xf numFmtId="49" fontId="2" fillId="4" borderId="127" xfId="0" applyNumberFormat="1" applyFont="1" applyFill="1" applyBorder="1" applyAlignment="1">
      <alignment horizontal="center" vertical="center"/>
    </xf>
    <xf numFmtId="0" fontId="2" fillId="4" borderId="128" xfId="0" applyFont="1" applyFill="1" applyBorder="1" applyAlignment="1">
      <alignment horizontal="center" vertical="center"/>
    </xf>
    <xf numFmtId="49" fontId="2" fillId="2" borderId="130" xfId="0" applyNumberFormat="1" applyFont="1" applyFill="1" applyBorder="1" applyAlignment="1">
      <alignment horizontal="center" vertical="center"/>
    </xf>
    <xf numFmtId="0" fontId="2" fillId="2" borderId="131" xfId="0" applyFont="1" applyFill="1" applyBorder="1" applyAlignment="1">
      <alignment horizontal="center" vertical="center"/>
    </xf>
    <xf numFmtId="49" fontId="2" fillId="4" borderId="130" xfId="0" applyNumberFormat="1" applyFont="1" applyFill="1" applyBorder="1" applyAlignment="1">
      <alignment horizontal="center" vertical="center"/>
    </xf>
    <xf numFmtId="0" fontId="2" fillId="4" borderId="131" xfId="0" applyFont="1" applyFill="1" applyBorder="1" applyAlignment="1">
      <alignment horizontal="center" vertical="center"/>
    </xf>
    <xf numFmtId="0" fontId="2" fillId="3" borderId="128" xfId="0" applyFont="1" applyFill="1" applyBorder="1" applyAlignment="1">
      <alignment horizontal="center" vertical="center"/>
    </xf>
    <xf numFmtId="49" fontId="2" fillId="4" borderId="125" xfId="0" applyNumberFormat="1" applyFont="1" applyFill="1" applyBorder="1" applyAlignment="1">
      <alignment horizontal="center" vertical="center"/>
    </xf>
    <xf numFmtId="0" fontId="2" fillId="4" borderId="126" xfId="0" applyFont="1" applyFill="1" applyBorder="1" applyAlignment="1">
      <alignment horizontal="center" vertical="center"/>
    </xf>
    <xf numFmtId="49" fontId="1" fillId="4" borderId="1" xfId="0" applyNumberFormat="1" applyFont="1" applyFill="1" applyBorder="1" applyAlignment="1">
      <alignment horizontal="center" vertical="center"/>
    </xf>
    <xf numFmtId="49" fontId="1" fillId="4" borderId="8" xfId="0" applyNumberFormat="1" applyFont="1" applyFill="1" applyBorder="1" applyAlignment="1">
      <alignment horizontal="center" vertical="center"/>
    </xf>
    <xf numFmtId="49" fontId="2" fillId="2" borderId="123" xfId="0" applyNumberFormat="1" applyFont="1" applyFill="1" applyBorder="1" applyAlignment="1">
      <alignment horizontal="center" vertical="center"/>
    </xf>
    <xf numFmtId="0" fontId="2" fillId="3" borderId="124" xfId="0" applyFont="1" applyFill="1" applyBorder="1" applyAlignment="1">
      <alignment horizontal="center" vertical="center"/>
    </xf>
    <xf numFmtId="49" fontId="2" fillId="3" borderId="108" xfId="0" applyNumberFormat="1" applyFont="1" applyFill="1" applyBorder="1" applyAlignment="1">
      <alignment horizontal="left" vertical="center"/>
    </xf>
    <xf numFmtId="0" fontId="2" fillId="3" borderId="109" xfId="0" applyFont="1" applyFill="1" applyBorder="1" applyAlignment="1">
      <alignment horizontal="left" vertical="center"/>
    </xf>
    <xf numFmtId="0" fontId="2" fillId="3" borderId="110" xfId="0" applyFont="1" applyFill="1" applyBorder="1" applyAlignment="1">
      <alignment horizontal="left" vertical="center"/>
    </xf>
    <xf numFmtId="49" fontId="2" fillId="2" borderId="120" xfId="0" applyNumberFormat="1" applyFont="1" applyFill="1" applyBorder="1" applyAlignment="1">
      <alignment horizontal="center" vertical="center"/>
    </xf>
    <xf numFmtId="0" fontId="2" fillId="3" borderId="121" xfId="0" applyFont="1" applyFill="1" applyBorder="1" applyAlignment="1">
      <alignment horizontal="center" vertical="center"/>
    </xf>
    <xf numFmtId="49" fontId="2" fillId="3" borderId="99" xfId="0" applyNumberFormat="1" applyFont="1" applyFill="1" applyBorder="1" applyAlignment="1">
      <alignment horizontal="left" vertical="center"/>
    </xf>
    <xf numFmtId="0" fontId="2" fillId="3" borderId="100" xfId="0" applyFont="1" applyFill="1" applyBorder="1" applyAlignment="1">
      <alignment horizontal="left" vertical="center"/>
    </xf>
    <xf numFmtId="0" fontId="2" fillId="3" borderId="101" xfId="0" applyFont="1" applyFill="1" applyBorder="1" applyAlignment="1">
      <alignment horizontal="left" vertical="center"/>
    </xf>
    <xf numFmtId="0" fontId="2" fillId="7" borderId="46" xfId="0" applyNumberFormat="1" applyFont="1" applyFill="1" applyBorder="1" applyAlignment="1">
      <alignment horizontal="center" vertical="center"/>
    </xf>
    <xf numFmtId="0" fontId="2" fillId="7" borderId="51" xfId="0" applyFont="1" applyFill="1" applyBorder="1" applyAlignment="1">
      <alignment horizontal="center" vertical="center"/>
    </xf>
    <xf numFmtId="0" fontId="2" fillId="7" borderId="41" xfId="0" applyNumberFormat="1" applyFont="1" applyFill="1" applyBorder="1" applyAlignment="1">
      <alignment horizontal="center" vertical="center"/>
    </xf>
    <xf numFmtId="0" fontId="2" fillId="7" borderId="44" xfId="0" applyFont="1" applyFill="1" applyBorder="1" applyAlignment="1">
      <alignment horizontal="center" vertical="center"/>
    </xf>
    <xf numFmtId="0" fontId="2" fillId="7" borderId="41" xfId="0" applyFont="1" applyFill="1" applyBorder="1" applyAlignment="1">
      <alignment horizontal="center" vertical="center"/>
    </xf>
    <xf numFmtId="0" fontId="2" fillId="7" borderId="26" xfId="0" applyNumberFormat="1" applyFont="1" applyFill="1" applyBorder="1" applyAlignment="1">
      <alignment horizontal="center" vertical="center"/>
    </xf>
    <xf numFmtId="0" fontId="2" fillId="7" borderId="31" xfId="0" applyFont="1" applyFill="1" applyBorder="1" applyAlignment="1">
      <alignment horizontal="center" vertical="center"/>
    </xf>
    <xf numFmtId="49" fontId="2" fillId="7" borderId="116" xfId="0" applyNumberFormat="1" applyFont="1" applyFill="1" applyBorder="1" applyAlignment="1">
      <alignment horizontal="center" vertical="center"/>
    </xf>
    <xf numFmtId="0" fontId="2" fillId="7" borderId="117" xfId="0" applyFont="1" applyFill="1" applyBorder="1" applyAlignment="1">
      <alignment horizontal="center" vertical="center"/>
    </xf>
    <xf numFmtId="49" fontId="2" fillId="3" borderId="92" xfId="0" applyNumberFormat="1" applyFont="1" applyFill="1" applyBorder="1" applyAlignment="1">
      <alignment horizontal="left" vertical="center"/>
    </xf>
    <xf numFmtId="0" fontId="2" fillId="3" borderId="93" xfId="0" applyFont="1" applyFill="1" applyBorder="1" applyAlignment="1">
      <alignment horizontal="left" vertical="center"/>
    </xf>
    <xf numFmtId="0" fontId="2" fillId="3" borderId="94" xfId="0" applyFont="1" applyFill="1" applyBorder="1" applyAlignment="1">
      <alignment horizontal="left" vertical="center"/>
    </xf>
    <xf numFmtId="0" fontId="2" fillId="7" borderId="46" xfId="0" applyFont="1" applyFill="1" applyBorder="1" applyAlignment="1">
      <alignment horizontal="center" vertical="center"/>
    </xf>
    <xf numFmtId="49" fontId="2" fillId="3" borderId="85" xfId="0" applyNumberFormat="1" applyFont="1" applyFill="1" applyBorder="1" applyAlignment="1">
      <alignment horizontal="left" vertical="center"/>
    </xf>
    <xf numFmtId="0" fontId="2" fillId="3" borderId="86" xfId="0" applyFont="1" applyFill="1" applyBorder="1" applyAlignment="1">
      <alignment horizontal="left" vertical="center"/>
    </xf>
    <xf numFmtId="0" fontId="2" fillId="3" borderId="87" xfId="0" applyFont="1" applyFill="1" applyBorder="1" applyAlignment="1">
      <alignment horizontal="left" vertical="center"/>
    </xf>
    <xf numFmtId="0" fontId="2" fillId="7" borderId="26" xfId="0" applyFont="1" applyFill="1" applyBorder="1" applyAlignment="1">
      <alignment horizontal="center" vertical="center"/>
    </xf>
    <xf numFmtId="0" fontId="2" fillId="5" borderId="70" xfId="0" applyNumberFormat="1" applyFont="1" applyFill="1" applyBorder="1" applyAlignment="1">
      <alignment horizontal="center" vertical="center"/>
    </xf>
    <xf numFmtId="0" fontId="2" fillId="6" borderId="67" xfId="0" applyFont="1" applyFill="1" applyBorder="1" applyAlignment="1">
      <alignment horizontal="center" vertical="center"/>
    </xf>
    <xf numFmtId="49" fontId="2" fillId="5" borderId="66" xfId="0" applyNumberFormat="1" applyFont="1" applyFill="1" applyBorder="1" applyAlignment="1">
      <alignment horizontal="center" vertical="center"/>
    </xf>
    <xf numFmtId="49" fontId="3" fillId="3" borderId="134" xfId="0" applyNumberFormat="1" applyFont="1" applyFill="1" applyBorder="1" applyAlignment="1">
      <alignment horizontal="left" vertical="center"/>
    </xf>
    <xf numFmtId="49" fontId="3" fillId="3" borderId="135" xfId="0" applyNumberFormat="1" applyFont="1" applyFill="1" applyBorder="1" applyAlignment="1">
      <alignment horizontal="left" vertical="center"/>
    </xf>
    <xf numFmtId="49" fontId="3" fillId="3" borderId="86" xfId="0" applyNumberFormat="1" applyFont="1" applyFill="1" applyBorder="1" applyAlignment="1">
      <alignment horizontal="left" vertical="center"/>
    </xf>
    <xf numFmtId="49" fontId="3" fillId="3" borderId="136" xfId="0" applyNumberFormat="1" applyFont="1" applyFill="1" applyBorder="1" applyAlignment="1">
      <alignment horizontal="left" vertical="center"/>
    </xf>
    <xf numFmtId="0" fontId="2" fillId="7" borderId="45" xfId="0" applyNumberFormat="1" applyFont="1" applyFill="1" applyBorder="1" applyAlignment="1">
      <alignment horizontal="center" vertical="center"/>
    </xf>
    <xf numFmtId="0" fontId="2" fillId="7" borderId="40" xfId="0" applyNumberFormat="1" applyFont="1" applyFill="1" applyBorder="1" applyAlignment="1">
      <alignment horizontal="center" vertical="center"/>
    </xf>
    <xf numFmtId="49" fontId="2" fillId="3" borderId="78" xfId="0" applyNumberFormat="1" applyFont="1" applyFill="1" applyBorder="1" applyAlignment="1">
      <alignment horizontal="left" vertical="center"/>
    </xf>
    <xf numFmtId="0" fontId="2" fillId="3" borderId="79" xfId="0" applyFont="1" applyFill="1" applyBorder="1" applyAlignment="1">
      <alignment horizontal="left" vertical="center"/>
    </xf>
    <xf numFmtId="0" fontId="2" fillId="3" borderId="80" xfId="0" applyFont="1" applyFill="1" applyBorder="1" applyAlignment="1">
      <alignment horizontal="left" vertical="center"/>
    </xf>
    <xf numFmtId="49" fontId="2" fillId="5" borderId="72" xfId="0" applyNumberFormat="1" applyFont="1" applyFill="1" applyBorder="1" applyAlignment="1">
      <alignment horizontal="center"/>
    </xf>
    <xf numFmtId="0" fontId="0" fillId="3" borderId="73" xfId="0" applyFont="1" applyFill="1" applyBorder="1" applyAlignment="1"/>
    <xf numFmtId="0" fontId="1" fillId="3" borderId="32" xfId="0" applyFont="1" applyFill="1" applyBorder="1" applyAlignment="1">
      <alignment horizontal="center" vertical="center"/>
    </xf>
    <xf numFmtId="0" fontId="1" fillId="3" borderId="33" xfId="0" applyFont="1" applyFill="1" applyBorder="1" applyAlignment="1">
      <alignment horizontal="center" vertical="center"/>
    </xf>
    <xf numFmtId="0" fontId="1" fillId="3" borderId="34" xfId="0" applyFont="1" applyFill="1" applyBorder="1" applyAlignment="1">
      <alignment horizontal="center" vertical="center"/>
    </xf>
    <xf numFmtId="0" fontId="2" fillId="3" borderId="11" xfId="0" applyNumberFormat="1" applyFont="1" applyFill="1" applyBorder="1" applyAlignment="1">
      <alignment horizontal="center" vertical="center"/>
    </xf>
    <xf numFmtId="0" fontId="2" fillId="3" borderId="12" xfId="0" applyFont="1" applyFill="1" applyBorder="1" applyAlignment="1">
      <alignment horizontal="center" vertical="center"/>
    </xf>
    <xf numFmtId="0" fontId="2" fillId="2" borderId="43" xfId="0" applyFont="1" applyFill="1" applyBorder="1" applyAlignment="1">
      <alignment horizontal="center"/>
    </xf>
    <xf numFmtId="0" fontId="1" fillId="4" borderId="52" xfId="0" applyFont="1" applyFill="1" applyBorder="1" applyAlignment="1">
      <alignment horizontal="center" vertical="center"/>
    </xf>
    <xf numFmtId="0" fontId="1" fillId="4" borderId="53" xfId="0" applyFont="1" applyFill="1" applyBorder="1" applyAlignment="1">
      <alignment horizontal="center" vertical="center"/>
    </xf>
    <xf numFmtId="0" fontId="1" fillId="4" borderId="54" xfId="0" applyFont="1" applyFill="1" applyBorder="1" applyAlignment="1">
      <alignment horizontal="center" vertical="center"/>
    </xf>
    <xf numFmtId="49" fontId="2" fillId="5" borderId="70" xfId="0" applyNumberFormat="1" applyFont="1" applyFill="1" applyBorder="1" applyAlignment="1">
      <alignment horizontal="center" vertical="center"/>
    </xf>
    <xf numFmtId="49" fontId="2" fillId="5" borderId="71" xfId="0" applyNumberFormat="1" applyFont="1" applyFill="1" applyBorder="1" applyAlignment="1">
      <alignment horizontal="center" vertical="center"/>
    </xf>
    <xf numFmtId="49" fontId="2" fillId="5" borderId="67" xfId="0" applyNumberFormat="1" applyFont="1" applyFill="1" applyBorder="1" applyAlignment="1">
      <alignment horizontal="center" vertical="center"/>
    </xf>
    <xf numFmtId="0" fontId="1" fillId="4" borderId="32" xfId="0" applyFont="1" applyFill="1" applyBorder="1" applyAlignment="1">
      <alignment horizontal="center" vertical="center"/>
    </xf>
    <xf numFmtId="0" fontId="1" fillId="4" borderId="33" xfId="0" applyFont="1" applyFill="1" applyBorder="1" applyAlignment="1">
      <alignment horizontal="center" vertical="center"/>
    </xf>
    <xf numFmtId="0" fontId="1" fillId="4" borderId="34" xfId="0" applyFont="1" applyFill="1" applyBorder="1" applyAlignment="1">
      <alignment horizontal="center" vertical="center"/>
    </xf>
    <xf numFmtId="0" fontId="2" fillId="2" borderId="49" xfId="0" applyNumberFormat="1" applyFont="1" applyFill="1" applyBorder="1" applyAlignment="1">
      <alignment horizontal="center" vertical="center"/>
    </xf>
    <xf numFmtId="0" fontId="2" fillId="2" borderId="50" xfId="0" applyFont="1" applyFill="1" applyBorder="1" applyAlignment="1">
      <alignment horizontal="center"/>
    </xf>
    <xf numFmtId="0" fontId="2" fillId="2" borderId="29" xfId="0" applyNumberFormat="1" applyFont="1" applyFill="1" applyBorder="1" applyAlignment="1">
      <alignment horizontal="center" vertical="center"/>
    </xf>
    <xf numFmtId="0" fontId="2" fillId="2" borderId="30" xfId="0" applyFont="1" applyFill="1" applyBorder="1" applyAlignment="1">
      <alignment horizontal="center"/>
    </xf>
    <xf numFmtId="49" fontId="1" fillId="2" borderId="5" xfId="0" applyNumberFormat="1"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49" fontId="2" fillId="3" borderId="11" xfId="0" applyNumberFormat="1" applyFont="1" applyFill="1" applyBorder="1" applyAlignment="1">
      <alignment horizontal="center" wrapText="1"/>
    </xf>
    <xf numFmtId="0" fontId="2" fillId="3" borderId="12" xfId="0" applyFont="1" applyFill="1" applyBorder="1" applyAlignment="1">
      <alignment horizontal="center" wrapText="1"/>
    </xf>
    <xf numFmtId="14" fontId="1" fillId="3" borderId="32" xfId="0" applyNumberFormat="1" applyFont="1" applyFill="1" applyBorder="1" applyAlignment="1">
      <alignment horizontal="center" vertical="center"/>
    </xf>
    <xf numFmtId="14" fontId="1" fillId="3" borderId="33" xfId="0" applyNumberFormat="1" applyFont="1" applyFill="1" applyBorder="1" applyAlignment="1">
      <alignment horizontal="center" vertical="center"/>
    </xf>
    <xf numFmtId="14" fontId="1" fillId="3" borderId="34" xfId="0" applyNumberFormat="1" applyFont="1" applyFill="1" applyBorder="1" applyAlignment="1">
      <alignment horizontal="center" vertical="center"/>
    </xf>
    <xf numFmtId="0" fontId="0" fillId="3" borderId="67" xfId="0" applyFont="1" applyFill="1" applyBorder="1" applyAlignment="1"/>
    <xf numFmtId="0" fontId="2" fillId="7" borderId="25" xfId="0" applyNumberFormat="1" applyFont="1" applyFill="1" applyBorder="1" applyAlignment="1">
      <alignment horizontal="center" vertical="center"/>
    </xf>
    <xf numFmtId="49" fontId="1" fillId="2" borderId="3" xfId="0" applyNumberFormat="1" applyFont="1" applyFill="1" applyBorder="1" applyAlignment="1">
      <alignment horizontal="center"/>
    </xf>
    <xf numFmtId="0" fontId="1" fillId="3" borderId="4" xfId="0" applyFont="1" applyFill="1" applyBorder="1" applyAlignment="1">
      <alignment horizontal="center"/>
    </xf>
    <xf numFmtId="164" fontId="1" fillId="4" borderId="32" xfId="0" applyNumberFormat="1" applyFont="1" applyFill="1" applyBorder="1" applyAlignment="1">
      <alignment horizontal="center" vertical="center"/>
    </xf>
    <xf numFmtId="164" fontId="1" fillId="4" borderId="33" xfId="0" applyNumberFormat="1" applyFont="1" applyFill="1" applyBorder="1" applyAlignment="1">
      <alignment horizontal="center" vertical="center"/>
    </xf>
    <xf numFmtId="164" fontId="1" fillId="4" borderId="34" xfId="0" applyNumberFormat="1" applyFont="1" applyFill="1" applyBorder="1" applyAlignment="1">
      <alignment horizontal="center" vertical="center"/>
    </xf>
    <xf numFmtId="49" fontId="1" fillId="3" borderId="114" xfId="0" applyNumberFormat="1" applyFont="1" applyFill="1" applyBorder="1" applyAlignment="1">
      <alignment horizontal="left" vertical="center"/>
    </xf>
    <xf numFmtId="0" fontId="1" fillId="3" borderId="115" xfId="0" applyFont="1" applyFill="1" applyBorder="1" applyAlignment="1">
      <alignment horizontal="left" vertical="center"/>
    </xf>
    <xf numFmtId="0" fontId="1" fillId="4" borderId="15" xfId="0" applyFont="1" applyFill="1" applyBorder="1" applyAlignment="1">
      <alignment horizontal="center"/>
    </xf>
    <xf numFmtId="0" fontId="1" fillId="4" borderId="16" xfId="0" applyFont="1" applyFill="1" applyBorder="1" applyAlignment="1">
      <alignment horizontal="center"/>
    </xf>
    <xf numFmtId="0" fontId="1" fillId="4" borderId="17" xfId="0" applyFont="1" applyFill="1" applyBorder="1" applyAlignment="1">
      <alignment horizontal="center"/>
    </xf>
    <xf numFmtId="0" fontId="2" fillId="2" borderId="47" xfId="0" applyNumberFormat="1" applyFont="1" applyFill="1" applyBorder="1" applyAlignment="1">
      <alignment horizontal="center" vertical="center"/>
    </xf>
    <xf numFmtId="0" fontId="0" fillId="3" borderId="48" xfId="0" applyFont="1" applyFill="1" applyBorder="1" applyAlignment="1"/>
    <xf numFmtId="49" fontId="4" fillId="3" borderId="10" xfId="0" applyNumberFormat="1" applyFont="1" applyFill="1" applyBorder="1" applyAlignment="1">
      <alignment horizontal="center" vertical="top"/>
    </xf>
    <xf numFmtId="0" fontId="4" fillId="3" borderId="10" xfId="0" applyFont="1" applyFill="1" applyBorder="1" applyAlignment="1">
      <alignment horizontal="center" vertical="top"/>
    </xf>
    <xf numFmtId="0" fontId="6" fillId="3" borderId="143" xfId="0" applyFont="1" applyFill="1" applyBorder="1" applyAlignment="1">
      <alignment horizontal="center" vertical="center"/>
    </xf>
    <xf numFmtId="0" fontId="0" fillId="3" borderId="143" xfId="0" applyFont="1" applyFill="1" applyBorder="1" applyAlignment="1">
      <alignment vertical="center"/>
    </xf>
    <xf numFmtId="49" fontId="0" fillId="5" borderId="148" xfId="0" applyNumberFormat="1" applyFont="1" applyFill="1" applyBorder="1" applyAlignment="1">
      <alignment horizontal="center" vertical="center"/>
    </xf>
    <xf numFmtId="0" fontId="0" fillId="3" borderId="148" xfId="0" applyFont="1" applyFill="1" applyBorder="1" applyAlignment="1"/>
    <xf numFmtId="49" fontId="0" fillId="5" borderId="148" xfId="0" applyNumberFormat="1" applyFont="1" applyFill="1" applyBorder="1" applyAlignment="1">
      <alignment vertical="center"/>
    </xf>
    <xf numFmtId="0" fontId="0" fillId="3" borderId="148" xfId="0" applyFont="1" applyFill="1" applyBorder="1" applyAlignment="1">
      <alignment vertical="center"/>
    </xf>
    <xf numFmtId="0" fontId="0" fillId="3" borderId="144" xfId="0" applyFont="1" applyFill="1" applyBorder="1" applyAlignment="1"/>
    <xf numFmtId="0" fontId="0" fillId="3" borderId="143" xfId="0" applyFont="1" applyFill="1" applyBorder="1" applyAlignment="1"/>
    <xf numFmtId="49" fontId="0" fillId="3" borderId="9" xfId="0" applyNumberFormat="1" applyFont="1" applyFill="1" applyBorder="1" applyAlignment="1">
      <alignment horizontal="left" vertical="center"/>
    </xf>
    <xf numFmtId="0" fontId="0" fillId="3" borderId="10" xfId="0" applyFont="1" applyFill="1" applyBorder="1" applyAlignment="1">
      <alignment horizontal="left" vertical="center"/>
    </xf>
    <xf numFmtId="0" fontId="0" fillId="3" borderId="154" xfId="0" applyFont="1" applyFill="1" applyBorder="1" applyAlignment="1">
      <alignment horizontal="left" vertical="center"/>
    </xf>
    <xf numFmtId="49" fontId="0" fillId="3" borderId="150" xfId="0" applyNumberFormat="1" applyFont="1" applyFill="1" applyBorder="1" applyAlignment="1">
      <alignment horizontal="left" vertical="center"/>
    </xf>
    <xf numFmtId="0" fontId="0" fillId="3" borderId="151" xfId="0" applyFont="1" applyFill="1" applyBorder="1" applyAlignment="1">
      <alignment horizontal="left" vertical="center"/>
    </xf>
    <xf numFmtId="0" fontId="0" fillId="3" borderId="152" xfId="0" applyFont="1" applyFill="1" applyBorder="1" applyAlignment="1">
      <alignment horizontal="left" vertical="center"/>
    </xf>
    <xf numFmtId="49" fontId="5" fillId="9" borderId="116" xfId="0" applyNumberFormat="1" applyFont="1" applyFill="1" applyBorder="1" applyAlignment="1">
      <alignment horizontal="center" vertical="center"/>
    </xf>
    <xf numFmtId="0" fontId="5" fillId="9" borderId="146" xfId="0" applyFont="1" applyFill="1" applyBorder="1" applyAlignment="1">
      <alignment horizontal="center" vertical="center"/>
    </xf>
    <xf numFmtId="0" fontId="5" fillId="9" borderId="147" xfId="0" applyFont="1" applyFill="1" applyBorder="1" applyAlignment="1">
      <alignment horizontal="center" vertical="center"/>
    </xf>
    <xf numFmtId="0" fontId="0" fillId="3" borderId="165" xfId="0" applyFont="1" applyFill="1" applyBorder="1" applyAlignment="1">
      <alignment horizontal="left" vertical="center"/>
    </xf>
    <xf numFmtId="0" fontId="0" fillId="3" borderId="165" xfId="0" applyFont="1" applyFill="1" applyBorder="1" applyAlignment="1">
      <alignment vertical="center"/>
    </xf>
    <xf numFmtId="49" fontId="6" fillId="3" borderId="141" xfId="0" applyNumberFormat="1" applyFont="1" applyFill="1" applyBorder="1" applyAlignment="1">
      <alignment horizontal="center" vertical="center"/>
    </xf>
    <xf numFmtId="0" fontId="6" fillId="3" borderId="141"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42" xfId="0" applyFont="1" applyFill="1" applyBorder="1" applyAlignment="1">
      <alignment horizontal="center" vertical="center"/>
    </xf>
    <xf numFmtId="49" fontId="0" fillId="3" borderId="175" xfId="0" applyNumberFormat="1" applyFont="1" applyFill="1" applyBorder="1" applyAlignment="1">
      <alignment horizontal="left" vertical="center"/>
    </xf>
    <xf numFmtId="0" fontId="0" fillId="3" borderId="166" xfId="0" applyFont="1" applyFill="1" applyBorder="1" applyAlignment="1">
      <alignment horizontal="left" vertical="center"/>
    </xf>
    <xf numFmtId="0" fontId="0" fillId="3" borderId="176" xfId="0" applyFont="1" applyFill="1" applyBorder="1" applyAlignment="1">
      <alignment horizontal="left" vertical="center"/>
    </xf>
    <xf numFmtId="0" fontId="0" fillId="3" borderId="61" xfId="0" applyFont="1" applyFill="1" applyBorder="1" applyAlignment="1">
      <alignment horizontal="left" vertical="center"/>
    </xf>
    <xf numFmtId="0" fontId="0" fillId="3" borderId="61" xfId="0" applyFont="1" applyFill="1" applyBorder="1" applyAlignment="1">
      <alignment vertical="center"/>
    </xf>
    <xf numFmtId="0" fontId="0" fillId="3" borderId="140" xfId="0" applyFont="1" applyFill="1" applyBorder="1" applyAlignment="1">
      <alignment horizontal="left" vertical="center"/>
    </xf>
    <xf numFmtId="0" fontId="0" fillId="3" borderId="140" xfId="0" applyFont="1" applyFill="1" applyBorder="1" applyAlignment="1">
      <alignment vertical="center"/>
    </xf>
  </cellXfs>
  <cellStyles count="1">
    <cellStyle name="Normal" xfId="0" builtinId="0"/>
  </cellStyles>
  <dxfs count="2">
    <dxf>
      <fill>
        <patternFill patternType="solid">
          <fgColor indexed="14"/>
          <bgColor indexed="15"/>
        </patternFill>
      </fill>
    </dxf>
    <dxf>
      <fill>
        <patternFill patternType="solid">
          <fgColor indexed="14"/>
          <bgColor indexed="15"/>
        </patternFill>
      </fill>
    </dxf>
  </dxfs>
  <tableStyles count="0"/>
  <colors>
    <indexedColors>
      <rgbColor rgb="FF000000"/>
      <rgbColor rgb="FFFFFFFF"/>
      <rgbColor rgb="FFFF0000"/>
      <rgbColor rgb="FF00FF00"/>
      <rgbColor rgb="FF0000FF"/>
      <rgbColor rgb="FFFFFF00"/>
      <rgbColor rgb="FFFF00FF"/>
      <rgbColor rgb="FF00FFFF"/>
      <rgbColor rgb="FF000000"/>
      <rgbColor rgb="FFFFFF99"/>
      <rgbColor rgb="FFAAAAAA"/>
      <rgbColor rgb="FF515151"/>
      <rgbColor rgb="FFFFFFFF"/>
      <rgbColor rgb="FFCCFFCC"/>
      <rgbColor rgb="00000000"/>
      <rgbColor rgb="FFD6E3BC"/>
      <rgbColor rgb="FFDDDDDD"/>
      <rgbColor rgb="FF99CCFF"/>
      <rgbColor rgb="FFFF99CC"/>
      <rgbColor rgb="FFC0C0C0"/>
      <rgbColor rgb="FFD8D8D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Thème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BA227-3061-414A-9864-15EF13D5EE23}">
  <sheetPr>
    <pageSetUpPr fitToPage="1"/>
  </sheetPr>
  <dimension ref="A1:IU74"/>
  <sheetViews>
    <sheetView showGridLines="0" workbookViewId="0">
      <selection activeCell="E41" sqref="E41"/>
    </sheetView>
  </sheetViews>
  <sheetFormatPr baseColWidth="10" defaultColWidth="10.85546875" defaultRowHeight="12.75" customHeight="1" x14ac:dyDescent="0.2"/>
  <cols>
    <col min="1" max="2" width="4.42578125" style="154" customWidth="1"/>
    <col min="3" max="4" width="17.7109375" style="154" customWidth="1"/>
    <col min="5" max="23" width="4.140625" style="154" customWidth="1"/>
    <col min="24" max="24" width="9.42578125" style="154" customWidth="1"/>
    <col min="25" max="25" width="3" style="154" customWidth="1"/>
    <col min="26" max="26" width="6.140625" style="154" customWidth="1"/>
    <col min="27" max="28" width="24" style="154" customWidth="1"/>
    <col min="29" max="255" width="10.85546875" style="154" customWidth="1"/>
  </cols>
  <sheetData>
    <row r="1" spans="1:255" ht="43.5" customHeight="1" thickBot="1" x14ac:dyDescent="0.25">
      <c r="A1" s="1"/>
      <c r="B1" s="2" t="s">
        <v>0</v>
      </c>
      <c r="C1" s="3" t="s">
        <v>1</v>
      </c>
      <c r="D1" s="3" t="s">
        <v>2</v>
      </c>
      <c r="E1" s="311" t="s">
        <v>3</v>
      </c>
      <c r="F1" s="312"/>
      <c r="G1" s="301" t="s">
        <v>4</v>
      </c>
      <c r="H1" s="302"/>
      <c r="I1" s="302"/>
      <c r="J1" s="303"/>
      <c r="K1" s="4" t="s">
        <v>5</v>
      </c>
      <c r="L1" s="5" t="s">
        <v>6</v>
      </c>
      <c r="M1" s="6" t="s">
        <v>7</v>
      </c>
      <c r="N1" s="304" t="s">
        <v>8</v>
      </c>
      <c r="O1" s="305"/>
      <c r="P1" s="304" t="s">
        <v>9</v>
      </c>
      <c r="Q1" s="305"/>
      <c r="R1" s="6" t="s">
        <v>10</v>
      </c>
      <c r="S1" s="6" t="s">
        <v>11</v>
      </c>
      <c r="T1" s="7" t="s">
        <v>12</v>
      </c>
      <c r="U1" s="8" t="s">
        <v>13</v>
      </c>
      <c r="V1" s="318"/>
      <c r="W1" s="319"/>
      <c r="X1" s="320"/>
      <c r="Y1" s="9"/>
      <c r="Z1" s="10"/>
      <c r="AA1" s="11"/>
      <c r="AB1" s="12"/>
      <c r="AC1" s="13"/>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5"/>
    </row>
    <row r="2" spans="1:255" ht="11.65" customHeight="1" x14ac:dyDescent="0.2">
      <c r="A2" s="16">
        <f>IF(K2="",1,0)</f>
        <v>1</v>
      </c>
      <c r="B2" s="17" t="str">
        <f t="shared" ref="B2:D11" si="0">IF(Z2="","",Z2)</f>
        <v/>
      </c>
      <c r="C2" s="18" t="s">
        <v>132</v>
      </c>
      <c r="D2" s="18" t="s">
        <v>130</v>
      </c>
      <c r="E2" s="226">
        <f t="shared" ref="E2:E11" ca="1" si="1">IF(K2="",IF(C2="",0,COUNTIF($O$16:$O$60,C2)),IF(K2="N",-0.5,-1))</f>
        <v>5</v>
      </c>
      <c r="F2" s="227"/>
      <c r="G2" s="299">
        <f t="shared" ref="G2:G11" ca="1" si="2">SUMIF($A$16:$A$60,A2,$T$16:$T$60)+SUMIF($B$16:$B$60,A2,$U$16:$U$60)</f>
        <v>15</v>
      </c>
      <c r="H2" s="300"/>
      <c r="I2" s="299">
        <f t="shared" ref="I2:I11" ca="1" si="3">SUMIF($A$16:$A$60,A2,$U$16:$U$60)+SUMIF($B$16:$B$60,A2,$T$16:$T$60)</f>
        <v>1</v>
      </c>
      <c r="J2" s="300"/>
      <c r="K2" s="19"/>
      <c r="L2" s="20">
        <f t="shared" ref="L2:L11" ca="1" si="4">IF(K2="",IF(COUNTIF($E$2:$E$11,E2)&gt;1,E2,0),0)</f>
        <v>0</v>
      </c>
      <c r="M2" s="21">
        <f t="shared" ref="M2:M11" ca="1" si="5">IF(L2&gt;0,COUNTIFS($O$16:$O$60,C2,$X$16:$X$60,L2),0)</f>
        <v>0</v>
      </c>
      <c r="N2" s="285">
        <f t="shared" ref="N2:N11" ca="1" si="6">IFERROR(IF(L2&gt;0,ROUND((SUMIFS($T$16:$T$60,$A$16:$A$60,A2,$X$16:$X$60,L2)+SUMIFS($U$16:$U$60,$B$16:$B$60,A2,$X$16:$X$60,L2))/(SUMIFS($U$16:$U$60,$A$16:$A$60,A2,$X$16:$X$60,L2)+SUMIFS($T$16:$T$60,$B$16:$B$60,A2,$X$16:$X$60,L2)),4),0),100)</f>
        <v>0</v>
      </c>
      <c r="O2" s="286"/>
      <c r="P2" s="285">
        <f t="shared" ref="P2:P11" ca="1" si="7">IFERROR(IF(L2&gt;0,ROUND((SUMIFS($V$16:$V$60,$A$16:$A$60,A2,$X$16:$X$60,L2)+SUMIFS($W$16:$W$60,$B$16:$B$60,A2,$X$16:$X$60,L2))/(SUMIFS($W$16:$W$60,$A$16:$A$60,A2,$X$16:$X$60,L2)+SUMIFS($V$16:$V$60,$B$16:$B$60,A2,$X$16:$X$60,L2)),4),0),0)</f>
        <v>0</v>
      </c>
      <c r="Q2" s="286"/>
      <c r="R2" s="21">
        <f t="shared" ref="R2:R11" ca="1" si="8">COUNTIF($E$2:$E$11,"&gt;"&amp;$E2)+COUNTIFS($E$2:$E$11,"="&amp;$E2,$M$2:$M$11,"&gt;"&amp;$M2)+1</f>
        <v>1</v>
      </c>
      <c r="S2" s="21">
        <f t="shared" ref="S2:S11" ca="1" si="9">IF(COUNTIF($R$2:$R$11,$R2)&gt;1,COUNTIF($R$2:$R$11,"&lt;"&amp;$R2)+COUNTIFS($R$2:$R$11,$R2,$N$2:$N$11,"&gt;"&amp;$N2)+1,$R2)</f>
        <v>1</v>
      </c>
      <c r="T2" s="22">
        <f t="shared" ref="T2:T11" ca="1" si="10">IF(COUNTIF($S$2:$S$11,$S2)&gt;1,COUNTIF($S$2:$S$11,"&lt;"&amp;$S2)+COUNTIFS($S$2:$S$11,S2,$P$2:$P$11,"&gt;"&amp;$P2)+1,$S2)</f>
        <v>1</v>
      </c>
      <c r="U2" s="23">
        <f ca="1">T2+COUNTIFS($T$2:T2,T2)-1</f>
        <v>1</v>
      </c>
      <c r="V2" s="306"/>
      <c r="W2" s="307"/>
      <c r="X2" s="308"/>
      <c r="Y2" s="24"/>
      <c r="Z2" s="25"/>
      <c r="AA2" s="26"/>
      <c r="AB2" s="27"/>
      <c r="AC2" s="28"/>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30"/>
    </row>
    <row r="3" spans="1:255" ht="11.65" customHeight="1" x14ac:dyDescent="0.2">
      <c r="A3" s="31">
        <f t="shared" ref="A3:A11" si="11">IF(K3="",ABS(A2)+1,-ABS(A2))</f>
        <v>2</v>
      </c>
      <c r="B3" s="32" t="str">
        <f t="shared" si="0"/>
        <v/>
      </c>
      <c r="C3" s="33" t="s">
        <v>135</v>
      </c>
      <c r="D3" s="33" t="s">
        <v>136</v>
      </c>
      <c r="E3" s="224">
        <f t="shared" ca="1" si="1"/>
        <v>2</v>
      </c>
      <c r="F3" s="225"/>
      <c r="G3" s="224">
        <f t="shared" ca="1" si="2"/>
        <v>9</v>
      </c>
      <c r="H3" s="287"/>
      <c r="I3" s="224">
        <f t="shared" ca="1" si="3"/>
        <v>10</v>
      </c>
      <c r="J3" s="287"/>
      <c r="K3" s="34"/>
      <c r="L3" s="20">
        <f t="shared" ca="1" si="4"/>
        <v>0</v>
      </c>
      <c r="M3" s="21">
        <f t="shared" ca="1" si="5"/>
        <v>0</v>
      </c>
      <c r="N3" s="285">
        <f t="shared" ca="1" si="6"/>
        <v>0</v>
      </c>
      <c r="O3" s="286"/>
      <c r="P3" s="285">
        <f t="shared" ca="1" si="7"/>
        <v>0</v>
      </c>
      <c r="Q3" s="286"/>
      <c r="R3" s="21">
        <f t="shared" ca="1" si="8"/>
        <v>4</v>
      </c>
      <c r="S3" s="21">
        <f t="shared" ca="1" si="9"/>
        <v>4</v>
      </c>
      <c r="T3" s="22">
        <f t="shared" ca="1" si="10"/>
        <v>4</v>
      </c>
      <c r="U3" s="23">
        <f ca="1">T3+COUNTIFS($T$2:T3,T3)-1</f>
        <v>4</v>
      </c>
      <c r="V3" s="313"/>
      <c r="W3" s="314"/>
      <c r="X3" s="315"/>
      <c r="Y3" s="35"/>
      <c r="Z3" s="25"/>
      <c r="AA3" s="26"/>
      <c r="AB3" s="27"/>
      <c r="AC3" s="28"/>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30"/>
    </row>
    <row r="4" spans="1:255" ht="11.65" customHeight="1" x14ac:dyDescent="0.2">
      <c r="A4" s="31">
        <f t="shared" si="11"/>
        <v>3</v>
      </c>
      <c r="B4" s="32" t="str">
        <f t="shared" si="0"/>
        <v/>
      </c>
      <c r="C4" s="33" t="s">
        <v>137</v>
      </c>
      <c r="D4" s="33" t="s">
        <v>130</v>
      </c>
      <c r="E4" s="224">
        <f t="shared" ca="1" si="1"/>
        <v>1</v>
      </c>
      <c r="F4" s="225"/>
      <c r="G4" s="224">
        <f t="shared" ca="1" si="2"/>
        <v>5</v>
      </c>
      <c r="H4" s="287"/>
      <c r="I4" s="224">
        <f t="shared" ca="1" si="3"/>
        <v>12</v>
      </c>
      <c r="J4" s="287"/>
      <c r="K4" s="34"/>
      <c r="L4" s="20">
        <f t="shared" ca="1" si="4"/>
        <v>0</v>
      </c>
      <c r="M4" s="21">
        <f t="shared" ca="1" si="5"/>
        <v>0</v>
      </c>
      <c r="N4" s="285">
        <f t="shared" ca="1" si="6"/>
        <v>0</v>
      </c>
      <c r="O4" s="286"/>
      <c r="P4" s="285">
        <f t="shared" ca="1" si="7"/>
        <v>0</v>
      </c>
      <c r="Q4" s="286"/>
      <c r="R4" s="21">
        <f t="shared" ca="1" si="8"/>
        <v>5</v>
      </c>
      <c r="S4" s="21">
        <f t="shared" ca="1" si="9"/>
        <v>5</v>
      </c>
      <c r="T4" s="22">
        <f t="shared" ca="1" si="10"/>
        <v>5</v>
      </c>
      <c r="U4" s="23">
        <f ca="1">T4+COUNTIFS($T$2:T4,T4)-1</f>
        <v>5</v>
      </c>
      <c r="V4" s="282"/>
      <c r="W4" s="283"/>
      <c r="X4" s="284"/>
      <c r="Y4" s="36"/>
      <c r="Z4" s="25"/>
      <c r="AA4" s="26"/>
      <c r="AB4" s="27"/>
      <c r="AC4" s="28"/>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30"/>
    </row>
    <row r="5" spans="1:255" ht="11.65" customHeight="1" x14ac:dyDescent="0.2">
      <c r="A5" s="31">
        <f t="shared" si="11"/>
        <v>4</v>
      </c>
      <c r="B5" s="32" t="str">
        <f t="shared" si="0"/>
        <v/>
      </c>
      <c r="C5" s="33" t="s">
        <v>133</v>
      </c>
      <c r="D5" s="33" t="s">
        <v>129</v>
      </c>
      <c r="E5" s="224">
        <f t="shared" ca="1" si="1"/>
        <v>4</v>
      </c>
      <c r="F5" s="225"/>
      <c r="G5" s="224">
        <f t="shared" ca="1" si="2"/>
        <v>13</v>
      </c>
      <c r="H5" s="287"/>
      <c r="I5" s="224">
        <f t="shared" ca="1" si="3"/>
        <v>6</v>
      </c>
      <c r="J5" s="287"/>
      <c r="K5" s="34"/>
      <c r="L5" s="20">
        <f t="shared" ca="1" si="4"/>
        <v>0</v>
      </c>
      <c r="M5" s="21">
        <f t="shared" ca="1" si="5"/>
        <v>0</v>
      </c>
      <c r="N5" s="285">
        <f t="shared" ca="1" si="6"/>
        <v>0</v>
      </c>
      <c r="O5" s="286"/>
      <c r="P5" s="285">
        <f t="shared" ca="1" si="7"/>
        <v>0</v>
      </c>
      <c r="Q5" s="286"/>
      <c r="R5" s="21">
        <f t="shared" ca="1" si="8"/>
        <v>2</v>
      </c>
      <c r="S5" s="21">
        <f t="shared" ca="1" si="9"/>
        <v>2</v>
      </c>
      <c r="T5" s="22">
        <f t="shared" ca="1" si="10"/>
        <v>2</v>
      </c>
      <c r="U5" s="23">
        <f ca="1">T5+COUNTIFS($T$2:T5,T5)-1</f>
        <v>2</v>
      </c>
      <c r="V5" s="294"/>
      <c r="W5" s="295"/>
      <c r="X5" s="296"/>
      <c r="Y5" s="36"/>
      <c r="Z5" s="25"/>
      <c r="AA5" s="26"/>
      <c r="AB5" s="27"/>
      <c r="AC5" s="28"/>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30"/>
    </row>
    <row r="6" spans="1:255" ht="11.65" customHeight="1" x14ac:dyDescent="0.2">
      <c r="A6" s="31">
        <f t="shared" si="11"/>
        <v>5</v>
      </c>
      <c r="B6" s="32" t="str">
        <f t="shared" si="0"/>
        <v/>
      </c>
      <c r="C6" s="33" t="s">
        <v>138</v>
      </c>
      <c r="D6" s="33" t="s">
        <v>131</v>
      </c>
      <c r="E6" s="224">
        <f t="shared" ca="1" si="1"/>
        <v>0</v>
      </c>
      <c r="F6" s="225"/>
      <c r="G6" s="224">
        <f t="shared" ca="1" si="2"/>
        <v>1</v>
      </c>
      <c r="H6" s="287"/>
      <c r="I6" s="224">
        <f t="shared" ca="1" si="3"/>
        <v>15</v>
      </c>
      <c r="J6" s="287"/>
      <c r="K6" s="34"/>
      <c r="L6" s="20">
        <f t="shared" ca="1" si="4"/>
        <v>0</v>
      </c>
      <c r="M6" s="21">
        <f t="shared" ca="1" si="5"/>
        <v>0</v>
      </c>
      <c r="N6" s="285">
        <f t="shared" ca="1" si="6"/>
        <v>0</v>
      </c>
      <c r="O6" s="286"/>
      <c r="P6" s="285">
        <f t="shared" ca="1" si="7"/>
        <v>0</v>
      </c>
      <c r="Q6" s="286"/>
      <c r="R6" s="21">
        <f t="shared" ca="1" si="8"/>
        <v>6</v>
      </c>
      <c r="S6" s="21">
        <f t="shared" ca="1" si="9"/>
        <v>6</v>
      </c>
      <c r="T6" s="22">
        <f t="shared" ca="1" si="10"/>
        <v>6</v>
      </c>
      <c r="U6" s="23">
        <f ca="1">T6+COUNTIFS($T$2:T6,T6)-1</f>
        <v>6</v>
      </c>
      <c r="V6" s="282"/>
      <c r="W6" s="283"/>
      <c r="X6" s="284"/>
      <c r="Y6" s="36"/>
      <c r="Z6" s="25"/>
      <c r="AA6" s="26"/>
      <c r="AB6" s="27"/>
      <c r="AC6" s="28"/>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c r="IU6" s="30"/>
    </row>
    <row r="7" spans="1:255" ht="11.65" customHeight="1" x14ac:dyDescent="0.2">
      <c r="A7" s="31">
        <f t="shared" si="11"/>
        <v>6</v>
      </c>
      <c r="B7" s="32" t="str">
        <f t="shared" si="0"/>
        <v/>
      </c>
      <c r="C7" s="33" t="s">
        <v>134</v>
      </c>
      <c r="D7" s="33" t="s">
        <v>130</v>
      </c>
      <c r="E7" s="224">
        <f t="shared" ca="1" si="1"/>
        <v>3</v>
      </c>
      <c r="F7" s="225"/>
      <c r="G7" s="224">
        <f t="shared" ca="1" si="2"/>
        <v>9</v>
      </c>
      <c r="H7" s="287"/>
      <c r="I7" s="224">
        <f t="shared" ca="1" si="3"/>
        <v>8</v>
      </c>
      <c r="J7" s="287"/>
      <c r="K7" s="34"/>
      <c r="L7" s="20">
        <f t="shared" ca="1" si="4"/>
        <v>0</v>
      </c>
      <c r="M7" s="21">
        <f t="shared" ca="1" si="5"/>
        <v>0</v>
      </c>
      <c r="N7" s="285">
        <f t="shared" ca="1" si="6"/>
        <v>0</v>
      </c>
      <c r="O7" s="286"/>
      <c r="P7" s="285">
        <f t="shared" ca="1" si="7"/>
        <v>0</v>
      </c>
      <c r="Q7" s="286"/>
      <c r="R7" s="21">
        <f t="shared" ca="1" si="8"/>
        <v>3</v>
      </c>
      <c r="S7" s="21">
        <f t="shared" ca="1" si="9"/>
        <v>3</v>
      </c>
      <c r="T7" s="22">
        <f t="shared" ca="1" si="10"/>
        <v>3</v>
      </c>
      <c r="U7" s="23">
        <f ca="1">T7+COUNTIFS($T$2:T7,T7)-1</f>
        <v>3</v>
      </c>
      <c r="V7" s="294"/>
      <c r="W7" s="295"/>
      <c r="X7" s="296"/>
      <c r="Y7" s="36"/>
      <c r="Z7" s="25"/>
      <c r="AA7" s="26"/>
      <c r="AB7" s="27"/>
      <c r="AC7" s="28"/>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c r="IU7" s="30"/>
    </row>
    <row r="8" spans="1:255" ht="11.65" customHeight="1" x14ac:dyDescent="0.2">
      <c r="A8" s="31">
        <f t="shared" si="11"/>
        <v>-6</v>
      </c>
      <c r="B8" s="32" t="str">
        <f t="shared" si="0"/>
        <v/>
      </c>
      <c r="C8" s="33" t="str">
        <f t="shared" si="0"/>
        <v/>
      </c>
      <c r="D8" s="33" t="str">
        <f t="shared" si="0"/>
        <v/>
      </c>
      <c r="E8" s="224">
        <f t="shared" si="1"/>
        <v>-0.5</v>
      </c>
      <c r="F8" s="225"/>
      <c r="G8" s="224">
        <f t="shared" ca="1" si="2"/>
        <v>0</v>
      </c>
      <c r="H8" s="287"/>
      <c r="I8" s="224">
        <f t="shared" ca="1" si="3"/>
        <v>0</v>
      </c>
      <c r="J8" s="287"/>
      <c r="K8" s="34" t="s">
        <v>27</v>
      </c>
      <c r="L8" s="20">
        <f t="shared" si="4"/>
        <v>0</v>
      </c>
      <c r="M8" s="21">
        <f t="shared" si="5"/>
        <v>0</v>
      </c>
      <c r="N8" s="285">
        <f t="shared" si="6"/>
        <v>0</v>
      </c>
      <c r="O8" s="286"/>
      <c r="P8" s="285">
        <f t="shared" si="7"/>
        <v>0</v>
      </c>
      <c r="Q8" s="286"/>
      <c r="R8" s="21">
        <f t="shared" ca="1" si="8"/>
        <v>7</v>
      </c>
      <c r="S8" s="21">
        <f t="shared" ca="1" si="9"/>
        <v>7</v>
      </c>
      <c r="T8" s="22">
        <f t="shared" ca="1" si="10"/>
        <v>7</v>
      </c>
      <c r="U8" s="23">
        <f ca="1">T8+COUNTIFS($T$2:T8,T8)-1</f>
        <v>7</v>
      </c>
      <c r="V8" s="282"/>
      <c r="W8" s="283"/>
      <c r="X8" s="284"/>
      <c r="Y8" s="36"/>
      <c r="Z8" s="25"/>
      <c r="AA8" s="26"/>
      <c r="AB8" s="27"/>
      <c r="AC8" s="28"/>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30"/>
    </row>
    <row r="9" spans="1:255" ht="11.65" customHeight="1" x14ac:dyDescent="0.2">
      <c r="A9" s="31">
        <f t="shared" si="11"/>
        <v>-6</v>
      </c>
      <c r="B9" s="32" t="str">
        <f t="shared" si="0"/>
        <v/>
      </c>
      <c r="C9" s="33" t="str">
        <f t="shared" si="0"/>
        <v/>
      </c>
      <c r="D9" s="33" t="str">
        <f t="shared" si="0"/>
        <v/>
      </c>
      <c r="E9" s="224">
        <f t="shared" si="1"/>
        <v>-0.5</v>
      </c>
      <c r="F9" s="225"/>
      <c r="G9" s="224">
        <f t="shared" ca="1" si="2"/>
        <v>0</v>
      </c>
      <c r="H9" s="287"/>
      <c r="I9" s="224">
        <f t="shared" ca="1" si="3"/>
        <v>0</v>
      </c>
      <c r="J9" s="287"/>
      <c r="K9" s="34" t="s">
        <v>27</v>
      </c>
      <c r="L9" s="20">
        <f t="shared" si="4"/>
        <v>0</v>
      </c>
      <c r="M9" s="21">
        <f t="shared" si="5"/>
        <v>0</v>
      </c>
      <c r="N9" s="285">
        <f t="shared" si="6"/>
        <v>0</v>
      </c>
      <c r="O9" s="286"/>
      <c r="P9" s="285">
        <f t="shared" si="7"/>
        <v>0</v>
      </c>
      <c r="Q9" s="286"/>
      <c r="R9" s="21">
        <f t="shared" ca="1" si="8"/>
        <v>7</v>
      </c>
      <c r="S9" s="21">
        <f t="shared" ca="1" si="9"/>
        <v>7</v>
      </c>
      <c r="T9" s="22">
        <f t="shared" ca="1" si="10"/>
        <v>7</v>
      </c>
      <c r="U9" s="23">
        <f ca="1">T9+COUNTIFS($T$2:T9,T9)-1</f>
        <v>8</v>
      </c>
      <c r="V9" s="294"/>
      <c r="W9" s="295"/>
      <c r="X9" s="296"/>
      <c r="Y9" s="36"/>
      <c r="Z9" s="25"/>
      <c r="AA9" s="26"/>
      <c r="AB9" s="27"/>
      <c r="AC9" s="28"/>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30"/>
    </row>
    <row r="10" spans="1:255" ht="11.65" customHeight="1" x14ac:dyDescent="0.2">
      <c r="A10" s="31">
        <f t="shared" si="11"/>
        <v>-6</v>
      </c>
      <c r="B10" s="32" t="str">
        <f t="shared" si="0"/>
        <v/>
      </c>
      <c r="C10" s="33" t="str">
        <f t="shared" si="0"/>
        <v/>
      </c>
      <c r="D10" s="33" t="str">
        <f t="shared" si="0"/>
        <v/>
      </c>
      <c r="E10" s="224">
        <f t="shared" si="1"/>
        <v>-0.5</v>
      </c>
      <c r="F10" s="225"/>
      <c r="G10" s="224">
        <f t="shared" ca="1" si="2"/>
        <v>0</v>
      </c>
      <c r="H10" s="287"/>
      <c r="I10" s="224">
        <f t="shared" ca="1" si="3"/>
        <v>0</v>
      </c>
      <c r="J10" s="287"/>
      <c r="K10" s="34" t="s">
        <v>27</v>
      </c>
      <c r="L10" s="20">
        <f t="shared" si="4"/>
        <v>0</v>
      </c>
      <c r="M10" s="21">
        <f t="shared" si="5"/>
        <v>0</v>
      </c>
      <c r="N10" s="285">
        <f t="shared" si="6"/>
        <v>0</v>
      </c>
      <c r="O10" s="286"/>
      <c r="P10" s="285">
        <f t="shared" si="7"/>
        <v>0</v>
      </c>
      <c r="Q10" s="286"/>
      <c r="R10" s="21">
        <f t="shared" ca="1" si="8"/>
        <v>7</v>
      </c>
      <c r="S10" s="21">
        <f t="shared" ca="1" si="9"/>
        <v>7</v>
      </c>
      <c r="T10" s="22">
        <f t="shared" ca="1" si="10"/>
        <v>7</v>
      </c>
      <c r="U10" s="23">
        <f ca="1">T10+COUNTIFS($T$2:T10,T10)-1</f>
        <v>9</v>
      </c>
      <c r="V10" s="282"/>
      <c r="W10" s="283"/>
      <c r="X10" s="284"/>
      <c r="Y10" s="36"/>
      <c r="Z10" s="25"/>
      <c r="AA10" s="26"/>
      <c r="AB10" s="27"/>
      <c r="AC10" s="28"/>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c r="IU10" s="30"/>
    </row>
    <row r="11" spans="1:255" ht="11.65" customHeight="1" thickBot="1" x14ac:dyDescent="0.25">
      <c r="A11" s="37">
        <f t="shared" si="11"/>
        <v>-6</v>
      </c>
      <c r="B11" s="38" t="str">
        <f t="shared" si="0"/>
        <v/>
      </c>
      <c r="C11" s="39" t="str">
        <f t="shared" si="0"/>
        <v/>
      </c>
      <c r="D11" s="39" t="str">
        <f t="shared" si="0"/>
        <v/>
      </c>
      <c r="E11" s="321">
        <f t="shared" si="1"/>
        <v>-0.5</v>
      </c>
      <c r="F11" s="322"/>
      <c r="G11" s="297">
        <f t="shared" ca="1" si="2"/>
        <v>0</v>
      </c>
      <c r="H11" s="298"/>
      <c r="I11" s="297">
        <f t="shared" ca="1" si="3"/>
        <v>0</v>
      </c>
      <c r="J11" s="298"/>
      <c r="K11" s="40" t="s">
        <v>27</v>
      </c>
      <c r="L11" s="20">
        <f t="shared" si="4"/>
        <v>0</v>
      </c>
      <c r="M11" s="21">
        <f t="shared" si="5"/>
        <v>0</v>
      </c>
      <c r="N11" s="285">
        <f t="shared" si="6"/>
        <v>0</v>
      </c>
      <c r="O11" s="286"/>
      <c r="P11" s="285">
        <f t="shared" si="7"/>
        <v>0</v>
      </c>
      <c r="Q11" s="286"/>
      <c r="R11" s="21">
        <f t="shared" ca="1" si="8"/>
        <v>7</v>
      </c>
      <c r="S11" s="21">
        <f t="shared" ca="1" si="9"/>
        <v>7</v>
      </c>
      <c r="T11" s="22">
        <f t="shared" ca="1" si="10"/>
        <v>7</v>
      </c>
      <c r="U11" s="23">
        <f ca="1">T11+COUNTIFS($T$2:T11,T11)-1</f>
        <v>10</v>
      </c>
      <c r="V11" s="288"/>
      <c r="W11" s="289"/>
      <c r="X11" s="290"/>
      <c r="Y11" s="36"/>
      <c r="Z11" s="41"/>
      <c r="AA11" s="42"/>
      <c r="AB11" s="43"/>
      <c r="AC11" s="28"/>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c r="IU11" s="30"/>
    </row>
    <row r="12" spans="1:255" ht="8.1" customHeight="1" x14ac:dyDescent="0.2">
      <c r="A12" s="44"/>
      <c r="B12" s="45"/>
      <c r="C12" s="45"/>
      <c r="D12" s="45"/>
      <c r="E12" s="46"/>
      <c r="F12" s="46"/>
      <c r="G12" s="45"/>
      <c r="H12" s="45"/>
      <c r="I12" s="45"/>
      <c r="J12" s="45"/>
      <c r="K12" s="45"/>
      <c r="L12" s="47"/>
      <c r="M12" s="48"/>
      <c r="N12" s="48"/>
      <c r="O12" s="48"/>
      <c r="P12" s="48"/>
      <c r="Q12" s="48"/>
      <c r="R12" s="48"/>
      <c r="S12" s="48"/>
      <c r="T12" s="48"/>
      <c r="U12" s="49"/>
      <c r="V12" s="50"/>
      <c r="W12" s="50"/>
      <c r="X12" s="50"/>
      <c r="Y12" s="29"/>
      <c r="Z12" s="50"/>
      <c r="AA12" s="50"/>
      <c r="AB12" s="50"/>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c r="IU12" s="30"/>
    </row>
    <row r="13" spans="1:255" ht="8.1" hidden="1" customHeight="1" x14ac:dyDescent="0.2">
      <c r="A13" s="51"/>
      <c r="B13" s="51"/>
      <c r="C13" s="51"/>
      <c r="D13" s="51"/>
      <c r="E13" s="51"/>
      <c r="F13" s="51"/>
      <c r="G13" s="51"/>
      <c r="H13" s="51"/>
      <c r="I13" s="51"/>
      <c r="J13" s="51"/>
      <c r="K13" s="51"/>
      <c r="L13" s="51"/>
      <c r="M13" s="51"/>
      <c r="N13" s="51"/>
      <c r="O13" s="51"/>
      <c r="P13" s="51"/>
      <c r="Q13" s="51"/>
      <c r="R13" s="51"/>
      <c r="S13" s="51"/>
      <c r="T13" s="51"/>
      <c r="U13" s="51"/>
      <c r="V13" s="52"/>
      <c r="W13" s="52"/>
      <c r="X13" s="52"/>
      <c r="Y13" s="52"/>
      <c r="Z13" s="53"/>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c r="IU13" s="30"/>
    </row>
    <row r="14" spans="1:255" ht="11.65" customHeight="1" thickBot="1" x14ac:dyDescent="0.25">
      <c r="A14" s="54"/>
      <c r="B14" s="55"/>
      <c r="C14" s="55"/>
      <c r="D14" s="55"/>
      <c r="E14" s="55"/>
      <c r="F14" s="55"/>
      <c r="G14" s="55"/>
      <c r="H14" s="55"/>
      <c r="I14" s="55"/>
      <c r="J14" s="55"/>
      <c r="K14" s="55"/>
      <c r="L14" s="55"/>
      <c r="M14" s="55"/>
      <c r="N14" s="55"/>
      <c r="O14" s="55"/>
      <c r="P14" s="55"/>
      <c r="Q14" s="55"/>
      <c r="R14" s="55"/>
      <c r="S14" s="55"/>
      <c r="T14" s="55"/>
      <c r="U14" s="55"/>
      <c r="V14" s="56"/>
      <c r="W14" s="56"/>
      <c r="X14" s="57"/>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30"/>
    </row>
    <row r="15" spans="1:255" ht="14.25" customHeight="1" thickTop="1" thickBot="1" x14ac:dyDescent="0.25">
      <c r="A15" s="270" t="s">
        <v>14</v>
      </c>
      <c r="B15" s="269"/>
      <c r="C15" s="58" t="s">
        <v>15</v>
      </c>
      <c r="D15" s="59" t="s">
        <v>15</v>
      </c>
      <c r="E15" s="268">
        <v>1</v>
      </c>
      <c r="F15" s="269"/>
      <c r="G15" s="268">
        <v>2</v>
      </c>
      <c r="H15" s="269"/>
      <c r="I15" s="268">
        <v>3</v>
      </c>
      <c r="J15" s="269"/>
      <c r="K15" s="268">
        <v>4</v>
      </c>
      <c r="L15" s="269"/>
      <c r="M15" s="268">
        <v>5</v>
      </c>
      <c r="N15" s="309"/>
      <c r="O15" s="291" t="s">
        <v>16</v>
      </c>
      <c r="P15" s="292"/>
      <c r="Q15" s="292"/>
      <c r="R15" s="292"/>
      <c r="S15" s="293"/>
      <c r="T15" s="291" t="s">
        <v>4</v>
      </c>
      <c r="U15" s="269"/>
      <c r="V15" s="280" t="s">
        <v>17</v>
      </c>
      <c r="W15" s="281"/>
      <c r="X15" s="60"/>
      <c r="Y15" s="61"/>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c r="IU15" s="30"/>
    </row>
    <row r="16" spans="1:255" ht="14.25" customHeight="1" x14ac:dyDescent="0.2">
      <c r="A16" s="62">
        <f ca="1">IF(OFFSET('Ordre des parties'!I3,0,INT((10-ABS($A$11))/2)*3)=0,"",OFFSET('Ordre des parties'!I3,0,INT((10-ABS($A$11))/2)*3))</f>
        <v>1</v>
      </c>
      <c r="B16" s="63">
        <f ca="1">IF(OFFSET('Ordre des parties'!J3,0,INT((10-ABS($A$11))/2)*3)=0,"",OFFSET('Ordre des parties'!J3,0,INT((10-ABS($A$11))/2)*3))</f>
        <v>6</v>
      </c>
      <c r="C16" s="64" t="str">
        <f t="shared" ref="C16:D60" ca="1" si="12">IF(A16&lt;=ABS($A$11),INDEX($C$2:$C$11,MATCH(A16,$A$2:$A$11,0),0),"")</f>
        <v>Krüger Indigo</v>
      </c>
      <c r="D16" s="65" t="str">
        <f t="shared" ca="1" si="12"/>
        <v>Scheiwiller Emric</v>
      </c>
      <c r="E16" s="66">
        <v>11</v>
      </c>
      <c r="F16" s="67">
        <v>8</v>
      </c>
      <c r="G16" s="66">
        <v>11</v>
      </c>
      <c r="H16" s="67">
        <v>4</v>
      </c>
      <c r="I16" s="66">
        <v>11</v>
      </c>
      <c r="J16" s="67">
        <v>3</v>
      </c>
      <c r="K16" s="66"/>
      <c r="L16" s="67"/>
      <c r="M16" s="66"/>
      <c r="N16" s="67"/>
      <c r="O16" s="277" t="str">
        <f t="shared" ref="O16:O60" ca="1" si="13">IF(OR(C16="",D16="",E16=""),"",IF(OR(AND(T16&lt;3,U16&lt;3),T16&gt;3,U16&gt;3),"",IF(T16=3,C16,D16)))</f>
        <v>Krüger Indigo</v>
      </c>
      <c r="P16" s="278"/>
      <c r="Q16" s="278"/>
      <c r="R16" s="278"/>
      <c r="S16" s="279"/>
      <c r="T16" s="68">
        <f t="shared" ref="T16:T60" ca="1" si="14">IF(OR(C16="",D16="",E16=""),"",(E16&gt;F16)+(G16&gt;H16)+(I16&gt;J16)+(K16&gt;L16)+(M16&gt;N16))</f>
        <v>3</v>
      </c>
      <c r="U16" s="69">
        <f t="shared" ref="U16:U60" ca="1" si="15">IF(OR(C16="",D16="",E16=""),"",(E16&lt;F16)+(G16&lt;H16)+(I16&lt;J16)+(K16&lt;L16)+(M16&lt;N16))</f>
        <v>0</v>
      </c>
      <c r="V16" s="70">
        <f t="shared" ref="V16:V60" ca="1" si="16">IF(OR(C16="",D16="",E16=""),"",E16+G16+I16+K16+M16)</f>
        <v>33</v>
      </c>
      <c r="W16" s="71">
        <f t="shared" ref="W16:W60" ca="1" si="17">IF(OR(C16="",D16="",E16=""),"",F16+H16+J16+L16+N16)</f>
        <v>15</v>
      </c>
      <c r="X16" s="72">
        <f t="shared" ref="X16:X60" ca="1" si="18">IFERROR(IF((INDEX($L$2:$L$11,MATCH(A16,$A$2:$A$11))=INDEX($L$2:$L$11,MATCH(B16,$A$2:$A$11))),INDEX($L$2:$L$11,MATCH(A16,$A$2:$A$11)),0),"")</f>
        <v>0</v>
      </c>
      <c r="Y16" s="53"/>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30"/>
    </row>
    <row r="17" spans="1:255" ht="14.25" customHeight="1" x14ac:dyDescent="0.2">
      <c r="A17" s="73">
        <f ca="1">IF(OFFSET('Ordre des parties'!I4,0,INT((10-ABS($A$11))/2)*3)=0,"",OFFSET('Ordre des parties'!I4,0,INT((10-ABS($A$11))/2)*3))</f>
        <v>2</v>
      </c>
      <c r="B17" s="74">
        <f ca="1">IF(OFFSET('Ordre des parties'!J4,0,INT((10-ABS($A$11))/2)*3)=0,"",OFFSET('Ordre des parties'!J4,0,INT((10-ABS($A$11))/2)*3))</f>
        <v>5</v>
      </c>
      <c r="C17" s="75" t="str">
        <f t="shared" ca="1" si="12"/>
        <v>Gühl David</v>
      </c>
      <c r="D17" s="76" t="str">
        <f t="shared" ca="1" si="12"/>
        <v>Buchs Ylan</v>
      </c>
      <c r="E17" s="77">
        <v>11</v>
      </c>
      <c r="F17" s="78">
        <v>4</v>
      </c>
      <c r="G17" s="77">
        <v>13</v>
      </c>
      <c r="H17" s="78">
        <v>11</v>
      </c>
      <c r="I17" s="77">
        <v>6</v>
      </c>
      <c r="J17" s="78">
        <v>11</v>
      </c>
      <c r="K17" s="77">
        <v>11</v>
      </c>
      <c r="L17" s="78">
        <v>8</v>
      </c>
      <c r="M17" s="77"/>
      <c r="N17" s="78"/>
      <c r="O17" s="264" t="str">
        <f t="shared" ca="1" si="13"/>
        <v>Gühl David</v>
      </c>
      <c r="P17" s="265"/>
      <c r="Q17" s="265"/>
      <c r="R17" s="265"/>
      <c r="S17" s="266"/>
      <c r="T17" s="79">
        <f t="shared" ca="1" si="14"/>
        <v>3</v>
      </c>
      <c r="U17" s="80">
        <f t="shared" ca="1" si="15"/>
        <v>1</v>
      </c>
      <c r="V17" s="81">
        <f t="shared" ca="1" si="16"/>
        <v>41</v>
      </c>
      <c r="W17" s="82">
        <f t="shared" ca="1" si="17"/>
        <v>34</v>
      </c>
      <c r="X17" s="72">
        <f t="shared" ca="1" si="18"/>
        <v>0</v>
      </c>
      <c r="Y17" s="53"/>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30"/>
    </row>
    <row r="18" spans="1:255" ht="14.25" customHeight="1" x14ac:dyDescent="0.2">
      <c r="A18" s="73">
        <f ca="1">IF(OFFSET('Ordre des parties'!I5,0,INT((10-ABS($A$11))/2)*3)=0,"",OFFSET('Ordre des parties'!I5,0,INT((10-ABS($A$11))/2)*3))</f>
        <v>3</v>
      </c>
      <c r="B18" s="74">
        <f ca="1">IF(OFFSET('Ordre des parties'!J5,0,INT((10-ABS($A$11))/2)*3)=0,"",OFFSET('Ordre des parties'!J5,0,INT((10-ABS($A$11))/2)*3))</f>
        <v>4</v>
      </c>
      <c r="C18" s="75" t="str">
        <f t="shared" ca="1" si="12"/>
        <v>Wiss Yann</v>
      </c>
      <c r="D18" s="76" t="str">
        <f t="shared" ca="1" si="12"/>
        <v>Castella Valentin</v>
      </c>
      <c r="E18" s="77">
        <v>13</v>
      </c>
      <c r="F18" s="78">
        <v>11</v>
      </c>
      <c r="G18" s="77">
        <v>3</v>
      </c>
      <c r="H18" s="78">
        <v>11</v>
      </c>
      <c r="I18" s="77">
        <v>5</v>
      </c>
      <c r="J18" s="78">
        <v>11</v>
      </c>
      <c r="K18" s="77">
        <v>7</v>
      </c>
      <c r="L18" s="78">
        <v>11</v>
      </c>
      <c r="M18" s="77"/>
      <c r="N18" s="78"/>
      <c r="O18" s="264" t="str">
        <f t="shared" ca="1" si="13"/>
        <v>Castella Valentin</v>
      </c>
      <c r="P18" s="265"/>
      <c r="Q18" s="265"/>
      <c r="R18" s="265"/>
      <c r="S18" s="266"/>
      <c r="T18" s="79">
        <f t="shared" ca="1" si="14"/>
        <v>1</v>
      </c>
      <c r="U18" s="80">
        <f t="shared" ca="1" si="15"/>
        <v>3</v>
      </c>
      <c r="V18" s="81">
        <f t="shared" ca="1" si="16"/>
        <v>28</v>
      </c>
      <c r="W18" s="82">
        <f t="shared" ca="1" si="17"/>
        <v>44</v>
      </c>
      <c r="X18" s="72">
        <f t="shared" ca="1" si="18"/>
        <v>0</v>
      </c>
      <c r="Y18" s="53"/>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c r="IU18" s="30"/>
    </row>
    <row r="19" spans="1:255" ht="14.25" customHeight="1" x14ac:dyDescent="0.2">
      <c r="A19" s="73">
        <f ca="1">IF(OFFSET('Ordre des parties'!I6,0,INT((10-ABS($A$11))/2)*3)=0,"",OFFSET('Ordre des parties'!I6,0,INT((10-ABS($A$11))/2)*3))</f>
        <v>1</v>
      </c>
      <c r="B19" s="74">
        <f ca="1">IF(OFFSET('Ordre des parties'!J6,0,INT((10-ABS($A$11))/2)*3)=0,"",OFFSET('Ordre des parties'!J6,0,INT((10-ABS($A$11))/2)*3))</f>
        <v>4</v>
      </c>
      <c r="C19" s="75" t="str">
        <f t="shared" ca="1" si="12"/>
        <v>Krüger Indigo</v>
      </c>
      <c r="D19" s="76" t="str">
        <f t="shared" ca="1" si="12"/>
        <v>Castella Valentin</v>
      </c>
      <c r="E19" s="77">
        <v>11</v>
      </c>
      <c r="F19" s="78">
        <v>5</v>
      </c>
      <c r="G19" s="77">
        <v>12</v>
      </c>
      <c r="H19" s="78">
        <v>10</v>
      </c>
      <c r="I19" s="77">
        <v>11</v>
      </c>
      <c r="J19" s="78">
        <v>13</v>
      </c>
      <c r="K19" s="77">
        <v>13</v>
      </c>
      <c r="L19" s="78">
        <v>11</v>
      </c>
      <c r="M19" s="77"/>
      <c r="N19" s="78"/>
      <c r="O19" s="264" t="str">
        <f t="shared" ca="1" si="13"/>
        <v>Krüger Indigo</v>
      </c>
      <c r="P19" s="265"/>
      <c r="Q19" s="265"/>
      <c r="R19" s="265"/>
      <c r="S19" s="266"/>
      <c r="T19" s="79">
        <f t="shared" ca="1" si="14"/>
        <v>3</v>
      </c>
      <c r="U19" s="80">
        <f t="shared" ca="1" si="15"/>
        <v>1</v>
      </c>
      <c r="V19" s="81">
        <f t="shared" ca="1" si="16"/>
        <v>47</v>
      </c>
      <c r="W19" s="82">
        <f t="shared" ca="1" si="17"/>
        <v>39</v>
      </c>
      <c r="X19" s="72">
        <f t="shared" ca="1" si="18"/>
        <v>0</v>
      </c>
      <c r="Y19" s="53"/>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30"/>
    </row>
    <row r="20" spans="1:255" ht="14.25" customHeight="1" x14ac:dyDescent="0.2">
      <c r="A20" s="73">
        <f ca="1">IF(OFFSET('Ordre des parties'!I7,0,INT((10-ABS($A$11))/2)*3)=0,"",OFFSET('Ordre des parties'!I7,0,INT((10-ABS($A$11))/2)*3))</f>
        <v>2</v>
      </c>
      <c r="B20" s="74">
        <f ca="1">IF(OFFSET('Ordre des parties'!J7,0,INT((10-ABS($A$11))/2)*3)=0,"",OFFSET('Ordre des parties'!J7,0,INT((10-ABS($A$11))/2)*3))</f>
        <v>3</v>
      </c>
      <c r="C20" s="75" t="str">
        <f t="shared" ca="1" si="12"/>
        <v>Gühl David</v>
      </c>
      <c r="D20" s="76" t="str">
        <f t="shared" ca="1" si="12"/>
        <v>Wiss Yann</v>
      </c>
      <c r="E20" s="77">
        <v>12</v>
      </c>
      <c r="F20" s="78">
        <v>10</v>
      </c>
      <c r="G20" s="77">
        <v>11</v>
      </c>
      <c r="H20" s="78">
        <v>7</v>
      </c>
      <c r="I20" s="77">
        <v>11</v>
      </c>
      <c r="J20" s="78">
        <v>8</v>
      </c>
      <c r="K20" s="77"/>
      <c r="L20" s="78"/>
      <c r="M20" s="77"/>
      <c r="N20" s="78"/>
      <c r="O20" s="264" t="str">
        <f t="shared" ca="1" si="13"/>
        <v>Gühl David</v>
      </c>
      <c r="P20" s="265"/>
      <c r="Q20" s="265"/>
      <c r="R20" s="265"/>
      <c r="S20" s="266"/>
      <c r="T20" s="79">
        <f t="shared" ca="1" si="14"/>
        <v>3</v>
      </c>
      <c r="U20" s="80">
        <f t="shared" ca="1" si="15"/>
        <v>0</v>
      </c>
      <c r="V20" s="81">
        <f t="shared" ca="1" si="16"/>
        <v>34</v>
      </c>
      <c r="W20" s="82">
        <f t="shared" ca="1" si="17"/>
        <v>25</v>
      </c>
      <c r="X20" s="72">
        <f t="shared" ca="1" si="18"/>
        <v>0</v>
      </c>
      <c r="Y20" s="53"/>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c r="IU20" s="30"/>
    </row>
    <row r="21" spans="1:255" ht="14.25" customHeight="1" x14ac:dyDescent="0.2">
      <c r="A21" s="73">
        <f ca="1">IF(OFFSET('Ordre des parties'!I8,0,INT((10-ABS($A$11))/2)*3)=0,"",OFFSET('Ordre des parties'!I8,0,INT((10-ABS($A$11))/2)*3))</f>
        <v>5</v>
      </c>
      <c r="B21" s="74">
        <f ca="1">IF(OFFSET('Ordre des parties'!J8,0,INT((10-ABS($A$11))/2)*3)=0,"",OFFSET('Ordre des parties'!J8,0,INT((10-ABS($A$11))/2)*3))</f>
        <v>6</v>
      </c>
      <c r="C21" s="75" t="str">
        <f t="shared" ca="1" si="12"/>
        <v>Buchs Ylan</v>
      </c>
      <c r="D21" s="76" t="str">
        <f t="shared" ca="1" si="12"/>
        <v>Scheiwiller Emric</v>
      </c>
      <c r="E21" s="77">
        <v>10</v>
      </c>
      <c r="F21" s="78">
        <v>12</v>
      </c>
      <c r="G21" s="77">
        <v>5</v>
      </c>
      <c r="H21" s="78">
        <v>11</v>
      </c>
      <c r="I21" s="77">
        <v>2</v>
      </c>
      <c r="J21" s="78">
        <v>11</v>
      </c>
      <c r="K21" s="77"/>
      <c r="L21" s="78"/>
      <c r="M21" s="77"/>
      <c r="N21" s="78"/>
      <c r="O21" s="264" t="str">
        <f t="shared" ca="1" si="13"/>
        <v>Scheiwiller Emric</v>
      </c>
      <c r="P21" s="265"/>
      <c r="Q21" s="265"/>
      <c r="R21" s="265"/>
      <c r="S21" s="266"/>
      <c r="T21" s="79">
        <f t="shared" ca="1" si="14"/>
        <v>0</v>
      </c>
      <c r="U21" s="80">
        <f t="shared" ca="1" si="15"/>
        <v>3</v>
      </c>
      <c r="V21" s="81">
        <f t="shared" ca="1" si="16"/>
        <v>17</v>
      </c>
      <c r="W21" s="82">
        <f t="shared" ca="1" si="17"/>
        <v>34</v>
      </c>
      <c r="X21" s="72">
        <f t="shared" ca="1" si="18"/>
        <v>0</v>
      </c>
      <c r="Y21" s="53"/>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c r="IU21" s="30"/>
    </row>
    <row r="22" spans="1:255" ht="14.25" customHeight="1" x14ac:dyDescent="0.2">
      <c r="A22" s="73">
        <f ca="1">IF(OFFSET('Ordre des parties'!I9,0,INT((10-ABS($A$11))/2)*3)=0,"",OFFSET('Ordre des parties'!I9,0,INT((10-ABS($A$11))/2)*3))</f>
        <v>1</v>
      </c>
      <c r="B22" s="74">
        <f ca="1">IF(OFFSET('Ordre des parties'!J9,0,INT((10-ABS($A$11))/2)*3)=0,"",OFFSET('Ordre des parties'!J9,0,INT((10-ABS($A$11))/2)*3))</f>
        <v>5</v>
      </c>
      <c r="C22" s="75" t="str">
        <f t="shared" ca="1" si="12"/>
        <v>Krüger Indigo</v>
      </c>
      <c r="D22" s="76" t="str">
        <f t="shared" ca="1" si="12"/>
        <v>Buchs Ylan</v>
      </c>
      <c r="E22" s="77">
        <v>11</v>
      </c>
      <c r="F22" s="78">
        <v>6</v>
      </c>
      <c r="G22" s="77">
        <v>11</v>
      </c>
      <c r="H22" s="78">
        <v>4</v>
      </c>
      <c r="I22" s="77">
        <v>11</v>
      </c>
      <c r="J22" s="78">
        <v>1</v>
      </c>
      <c r="K22" s="77"/>
      <c r="L22" s="78"/>
      <c r="M22" s="77"/>
      <c r="N22" s="78"/>
      <c r="O22" s="264" t="str">
        <f t="shared" ca="1" si="13"/>
        <v>Krüger Indigo</v>
      </c>
      <c r="P22" s="265"/>
      <c r="Q22" s="265"/>
      <c r="R22" s="265"/>
      <c r="S22" s="266"/>
      <c r="T22" s="79">
        <f t="shared" ca="1" si="14"/>
        <v>3</v>
      </c>
      <c r="U22" s="80">
        <f t="shared" ca="1" si="15"/>
        <v>0</v>
      </c>
      <c r="V22" s="81">
        <f t="shared" ca="1" si="16"/>
        <v>33</v>
      </c>
      <c r="W22" s="82">
        <f t="shared" ca="1" si="17"/>
        <v>11</v>
      </c>
      <c r="X22" s="72">
        <f t="shared" ca="1" si="18"/>
        <v>0</v>
      </c>
      <c r="Y22" s="53"/>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c r="IU22" s="30"/>
    </row>
    <row r="23" spans="1:255" ht="14.25" customHeight="1" x14ac:dyDescent="0.2">
      <c r="A23" s="73">
        <f ca="1">IF(OFFSET('Ordre des parties'!I10,0,INT((10-ABS($A$11))/2)*3)=0,"",OFFSET('Ordre des parties'!I10,0,INT((10-ABS($A$11))/2)*3))</f>
        <v>2</v>
      </c>
      <c r="B23" s="74">
        <f ca="1">IF(OFFSET('Ordre des parties'!J10,0,INT((10-ABS($A$11))/2)*3)=0,"",OFFSET('Ordre des parties'!J10,0,INT((10-ABS($A$11))/2)*3))</f>
        <v>4</v>
      </c>
      <c r="C23" s="75" t="str">
        <f t="shared" ca="1" si="12"/>
        <v>Gühl David</v>
      </c>
      <c r="D23" s="76" t="str">
        <f t="shared" ca="1" si="12"/>
        <v>Castella Valentin</v>
      </c>
      <c r="E23" s="77">
        <v>11</v>
      </c>
      <c r="F23" s="78">
        <v>9</v>
      </c>
      <c r="G23" s="77">
        <v>4</v>
      </c>
      <c r="H23" s="78">
        <v>11</v>
      </c>
      <c r="I23" s="77">
        <v>6</v>
      </c>
      <c r="J23" s="78">
        <v>11</v>
      </c>
      <c r="K23" s="77">
        <v>11</v>
      </c>
      <c r="L23" s="78">
        <v>9</v>
      </c>
      <c r="M23" s="77">
        <v>1</v>
      </c>
      <c r="N23" s="78">
        <v>11</v>
      </c>
      <c r="O23" s="264" t="str">
        <f t="shared" ca="1" si="13"/>
        <v>Castella Valentin</v>
      </c>
      <c r="P23" s="265"/>
      <c r="Q23" s="265"/>
      <c r="R23" s="265"/>
      <c r="S23" s="266"/>
      <c r="T23" s="79">
        <f t="shared" ca="1" si="14"/>
        <v>2</v>
      </c>
      <c r="U23" s="80">
        <f t="shared" ca="1" si="15"/>
        <v>3</v>
      </c>
      <c r="V23" s="81">
        <f t="shared" ca="1" si="16"/>
        <v>33</v>
      </c>
      <c r="W23" s="82">
        <f t="shared" ca="1" si="17"/>
        <v>51</v>
      </c>
      <c r="X23" s="72">
        <f t="shared" ca="1" si="18"/>
        <v>0</v>
      </c>
      <c r="Y23" s="53"/>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c r="IK23" s="29"/>
      <c r="IL23" s="29"/>
      <c r="IM23" s="29"/>
      <c r="IN23" s="29"/>
      <c r="IO23" s="29"/>
      <c r="IP23" s="29"/>
      <c r="IQ23" s="29"/>
      <c r="IR23" s="29"/>
      <c r="IS23" s="29"/>
      <c r="IT23" s="29"/>
      <c r="IU23" s="30"/>
    </row>
    <row r="24" spans="1:255" ht="14.25" customHeight="1" x14ac:dyDescent="0.2">
      <c r="A24" s="73">
        <f ca="1">IF(OFFSET('Ordre des parties'!I11,0,INT((10-ABS($A$11))/2)*3)=0,"",OFFSET('Ordre des parties'!I11,0,INT((10-ABS($A$11))/2)*3))</f>
        <v>3</v>
      </c>
      <c r="B24" s="74">
        <f ca="1">IF(OFFSET('Ordre des parties'!J11,0,INT((10-ABS($A$11))/2)*3)=0,"",OFFSET('Ordre des parties'!J11,0,INT((10-ABS($A$11))/2)*3))</f>
        <v>6</v>
      </c>
      <c r="C24" s="75" t="str">
        <f t="shared" ca="1" si="12"/>
        <v>Wiss Yann</v>
      </c>
      <c r="D24" s="76" t="str">
        <f t="shared" ca="1" si="12"/>
        <v>Scheiwiller Emric</v>
      </c>
      <c r="E24" s="77">
        <v>7</v>
      </c>
      <c r="F24" s="78">
        <v>11</v>
      </c>
      <c r="G24" s="77">
        <v>12</v>
      </c>
      <c r="H24" s="78">
        <v>10</v>
      </c>
      <c r="I24" s="77">
        <v>6</v>
      </c>
      <c r="J24" s="78">
        <v>11</v>
      </c>
      <c r="K24" s="77">
        <v>4</v>
      </c>
      <c r="L24" s="78">
        <v>11</v>
      </c>
      <c r="M24" s="77"/>
      <c r="N24" s="78"/>
      <c r="O24" s="264" t="str">
        <f t="shared" ca="1" si="13"/>
        <v>Scheiwiller Emric</v>
      </c>
      <c r="P24" s="265"/>
      <c r="Q24" s="265"/>
      <c r="R24" s="265"/>
      <c r="S24" s="266"/>
      <c r="T24" s="79">
        <f t="shared" ca="1" si="14"/>
        <v>1</v>
      </c>
      <c r="U24" s="80">
        <f t="shared" ca="1" si="15"/>
        <v>3</v>
      </c>
      <c r="V24" s="81">
        <f t="shared" ca="1" si="16"/>
        <v>29</v>
      </c>
      <c r="W24" s="82">
        <f t="shared" ca="1" si="17"/>
        <v>43</v>
      </c>
      <c r="X24" s="72">
        <f t="shared" ca="1" si="18"/>
        <v>0</v>
      </c>
      <c r="Y24" s="53"/>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9"/>
      <c r="IO24" s="29"/>
      <c r="IP24" s="29"/>
      <c r="IQ24" s="29"/>
      <c r="IR24" s="29"/>
      <c r="IS24" s="29"/>
      <c r="IT24" s="29"/>
      <c r="IU24" s="30"/>
    </row>
    <row r="25" spans="1:255" ht="14.25" customHeight="1" x14ac:dyDescent="0.2">
      <c r="A25" s="73">
        <f ca="1">IF(OFFSET('Ordre des parties'!I12,0,INT((10-ABS($A$11))/2)*3)=0,"",OFFSET('Ordre des parties'!I12,0,INT((10-ABS($A$11))/2)*3))</f>
        <v>1</v>
      </c>
      <c r="B25" s="74">
        <f ca="1">IF(OFFSET('Ordre des parties'!J12,0,INT((10-ABS($A$11))/2)*3)=0,"",OFFSET('Ordre des parties'!J12,0,INT((10-ABS($A$11))/2)*3))</f>
        <v>3</v>
      </c>
      <c r="C25" s="75" t="str">
        <f t="shared" ca="1" si="12"/>
        <v>Krüger Indigo</v>
      </c>
      <c r="D25" s="76" t="str">
        <f t="shared" ca="1" si="12"/>
        <v>Wiss Yann</v>
      </c>
      <c r="E25" s="77">
        <v>11</v>
      </c>
      <c r="F25" s="78">
        <v>5</v>
      </c>
      <c r="G25" s="77">
        <v>11</v>
      </c>
      <c r="H25" s="78">
        <v>5</v>
      </c>
      <c r="I25" s="77">
        <v>11</v>
      </c>
      <c r="J25" s="78">
        <v>3</v>
      </c>
      <c r="K25" s="77"/>
      <c r="L25" s="78"/>
      <c r="M25" s="77"/>
      <c r="N25" s="78"/>
      <c r="O25" s="264" t="str">
        <f t="shared" ca="1" si="13"/>
        <v>Krüger Indigo</v>
      </c>
      <c r="P25" s="265"/>
      <c r="Q25" s="265"/>
      <c r="R25" s="265"/>
      <c r="S25" s="266"/>
      <c r="T25" s="79">
        <f t="shared" ca="1" si="14"/>
        <v>3</v>
      </c>
      <c r="U25" s="80">
        <f t="shared" ca="1" si="15"/>
        <v>0</v>
      </c>
      <c r="V25" s="81">
        <f t="shared" ca="1" si="16"/>
        <v>33</v>
      </c>
      <c r="W25" s="82">
        <f t="shared" ca="1" si="17"/>
        <v>13</v>
      </c>
      <c r="X25" s="72">
        <f t="shared" ca="1" si="18"/>
        <v>0</v>
      </c>
      <c r="Y25" s="53"/>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c r="IU25" s="30"/>
    </row>
    <row r="26" spans="1:255" ht="14.25" customHeight="1" x14ac:dyDescent="0.2">
      <c r="A26" s="73">
        <f ca="1">IF(OFFSET('Ordre des parties'!I13,0,INT((10-ABS($A$11))/2)*3)=0,"",OFFSET('Ordre des parties'!I13,0,INT((10-ABS($A$11))/2)*3))</f>
        <v>2</v>
      </c>
      <c r="B26" s="74">
        <f ca="1">IF(OFFSET('Ordre des parties'!J13,0,INT((10-ABS($A$11))/2)*3)=0,"",OFFSET('Ordre des parties'!J13,0,INT((10-ABS($A$11))/2)*3))</f>
        <v>6</v>
      </c>
      <c r="C26" s="75" t="str">
        <f t="shared" ca="1" si="12"/>
        <v>Gühl David</v>
      </c>
      <c r="D26" s="76" t="str">
        <f t="shared" ca="1" si="12"/>
        <v>Scheiwiller Emric</v>
      </c>
      <c r="E26" s="77">
        <v>11</v>
      </c>
      <c r="F26" s="78">
        <v>7</v>
      </c>
      <c r="G26" s="77">
        <v>6</v>
      </c>
      <c r="H26" s="78">
        <v>11</v>
      </c>
      <c r="I26" s="77">
        <v>6</v>
      </c>
      <c r="J26" s="78">
        <v>11</v>
      </c>
      <c r="K26" s="77">
        <v>9</v>
      </c>
      <c r="L26" s="78">
        <v>11</v>
      </c>
      <c r="M26" s="77"/>
      <c r="N26" s="78"/>
      <c r="O26" s="264" t="str">
        <f t="shared" ca="1" si="13"/>
        <v>Scheiwiller Emric</v>
      </c>
      <c r="P26" s="265"/>
      <c r="Q26" s="265"/>
      <c r="R26" s="265"/>
      <c r="S26" s="266"/>
      <c r="T26" s="79">
        <f t="shared" ca="1" si="14"/>
        <v>1</v>
      </c>
      <c r="U26" s="80">
        <f t="shared" ca="1" si="15"/>
        <v>3</v>
      </c>
      <c r="V26" s="81">
        <f t="shared" ca="1" si="16"/>
        <v>32</v>
      </c>
      <c r="W26" s="82">
        <f t="shared" ca="1" si="17"/>
        <v>40</v>
      </c>
      <c r="X26" s="72">
        <f t="shared" ca="1" si="18"/>
        <v>0</v>
      </c>
      <c r="Y26" s="53"/>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c r="IK26" s="29"/>
      <c r="IL26" s="29"/>
      <c r="IM26" s="29"/>
      <c r="IN26" s="29"/>
      <c r="IO26" s="29"/>
      <c r="IP26" s="29"/>
      <c r="IQ26" s="29"/>
      <c r="IR26" s="29"/>
      <c r="IS26" s="29"/>
      <c r="IT26" s="29"/>
      <c r="IU26" s="30"/>
    </row>
    <row r="27" spans="1:255" ht="14.25" customHeight="1" x14ac:dyDescent="0.2">
      <c r="A27" s="73">
        <f ca="1">IF(OFFSET('Ordre des parties'!I14,0,INT((10-ABS($A$11))/2)*3)=0,"",OFFSET('Ordre des parties'!I14,0,INT((10-ABS($A$11))/2)*3))</f>
        <v>4</v>
      </c>
      <c r="B27" s="74">
        <f ca="1">IF(OFFSET('Ordre des parties'!J14,0,INT((10-ABS($A$11))/2)*3)=0,"",OFFSET('Ordre des parties'!J14,0,INT((10-ABS($A$11))/2)*3))</f>
        <v>5</v>
      </c>
      <c r="C27" s="75" t="str">
        <f t="shared" ca="1" si="12"/>
        <v>Castella Valentin</v>
      </c>
      <c r="D27" s="76" t="str">
        <f t="shared" ca="1" si="12"/>
        <v>Buchs Ylan</v>
      </c>
      <c r="E27" s="77">
        <v>11</v>
      </c>
      <c r="F27" s="78">
        <v>9</v>
      </c>
      <c r="G27" s="77">
        <v>11</v>
      </c>
      <c r="H27" s="78">
        <v>4</v>
      </c>
      <c r="I27" s="77">
        <v>11</v>
      </c>
      <c r="J27" s="78">
        <v>7</v>
      </c>
      <c r="K27" s="77"/>
      <c r="L27" s="78"/>
      <c r="M27" s="77"/>
      <c r="N27" s="78"/>
      <c r="O27" s="264" t="str">
        <f t="shared" ca="1" si="13"/>
        <v>Castella Valentin</v>
      </c>
      <c r="P27" s="265"/>
      <c r="Q27" s="265"/>
      <c r="R27" s="265"/>
      <c r="S27" s="266"/>
      <c r="T27" s="79">
        <f t="shared" ca="1" si="14"/>
        <v>3</v>
      </c>
      <c r="U27" s="80">
        <f t="shared" ca="1" si="15"/>
        <v>0</v>
      </c>
      <c r="V27" s="81">
        <f t="shared" ca="1" si="16"/>
        <v>33</v>
      </c>
      <c r="W27" s="82">
        <f t="shared" ca="1" si="17"/>
        <v>20</v>
      </c>
      <c r="X27" s="72">
        <f t="shared" ca="1" si="18"/>
        <v>0</v>
      </c>
      <c r="Y27" s="53"/>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c r="IM27" s="29"/>
      <c r="IN27" s="29"/>
      <c r="IO27" s="29"/>
      <c r="IP27" s="29"/>
      <c r="IQ27" s="29"/>
      <c r="IR27" s="29"/>
      <c r="IS27" s="29"/>
      <c r="IT27" s="29"/>
      <c r="IU27" s="30"/>
    </row>
    <row r="28" spans="1:255" ht="14.25" customHeight="1" x14ac:dyDescent="0.2">
      <c r="A28" s="73">
        <f ca="1">IF(OFFSET('Ordre des parties'!I15,0,INT((10-ABS($A$11))/2)*3)=0,"",OFFSET('Ordre des parties'!I15,0,INT((10-ABS($A$11))/2)*3))</f>
        <v>1</v>
      </c>
      <c r="B28" s="74">
        <f ca="1">IF(OFFSET('Ordre des parties'!J15,0,INT((10-ABS($A$11))/2)*3)=0,"",OFFSET('Ordre des parties'!J15,0,INT((10-ABS($A$11))/2)*3))</f>
        <v>2</v>
      </c>
      <c r="C28" s="75" t="str">
        <f t="shared" ca="1" si="12"/>
        <v>Krüger Indigo</v>
      </c>
      <c r="D28" s="76" t="str">
        <f t="shared" ca="1" si="12"/>
        <v>Gühl David</v>
      </c>
      <c r="E28" s="77">
        <v>11</v>
      </c>
      <c r="F28" s="78">
        <v>8</v>
      </c>
      <c r="G28" s="77">
        <v>11</v>
      </c>
      <c r="H28" s="78">
        <v>4</v>
      </c>
      <c r="I28" s="77">
        <v>12</v>
      </c>
      <c r="J28" s="78">
        <v>10</v>
      </c>
      <c r="K28" s="77"/>
      <c r="L28" s="78"/>
      <c r="M28" s="77"/>
      <c r="N28" s="78"/>
      <c r="O28" s="264" t="str">
        <f t="shared" ca="1" si="13"/>
        <v>Krüger Indigo</v>
      </c>
      <c r="P28" s="265"/>
      <c r="Q28" s="265"/>
      <c r="R28" s="265"/>
      <c r="S28" s="266"/>
      <c r="T28" s="79">
        <f t="shared" ca="1" si="14"/>
        <v>3</v>
      </c>
      <c r="U28" s="80">
        <f t="shared" ca="1" si="15"/>
        <v>0</v>
      </c>
      <c r="V28" s="81">
        <f t="shared" ca="1" si="16"/>
        <v>34</v>
      </c>
      <c r="W28" s="82">
        <f t="shared" ca="1" si="17"/>
        <v>22</v>
      </c>
      <c r="X28" s="72">
        <f t="shared" ca="1" si="18"/>
        <v>0</v>
      </c>
      <c r="Y28" s="53"/>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c r="IN28" s="29"/>
      <c r="IO28" s="29"/>
      <c r="IP28" s="29"/>
      <c r="IQ28" s="29"/>
      <c r="IR28" s="29"/>
      <c r="IS28" s="29"/>
      <c r="IT28" s="29"/>
      <c r="IU28" s="30"/>
    </row>
    <row r="29" spans="1:255" ht="14.25" customHeight="1" x14ac:dyDescent="0.2">
      <c r="A29" s="73">
        <f ca="1">IF(OFFSET('Ordre des parties'!I16,0,INT((10-ABS($A$11))/2)*3)=0,"",OFFSET('Ordre des parties'!I16,0,INT((10-ABS($A$11))/2)*3))</f>
        <v>3</v>
      </c>
      <c r="B29" s="74">
        <f ca="1">IF(OFFSET('Ordre des parties'!J16,0,INT((10-ABS($A$11))/2)*3)=0,"",OFFSET('Ordre des parties'!J16,0,INT((10-ABS($A$11))/2)*3))</f>
        <v>5</v>
      </c>
      <c r="C29" s="75" t="str">
        <f t="shared" ca="1" si="12"/>
        <v>Wiss Yann</v>
      </c>
      <c r="D29" s="76" t="str">
        <f t="shared" ca="1" si="12"/>
        <v>Buchs Ylan</v>
      </c>
      <c r="E29" s="77">
        <v>11</v>
      </c>
      <c r="F29" s="78">
        <v>4</v>
      </c>
      <c r="G29" s="77">
        <v>11</v>
      </c>
      <c r="H29" s="78">
        <v>7</v>
      </c>
      <c r="I29" s="77">
        <v>11</v>
      </c>
      <c r="J29" s="78">
        <v>8</v>
      </c>
      <c r="K29" s="77"/>
      <c r="L29" s="78"/>
      <c r="M29" s="77"/>
      <c r="N29" s="78"/>
      <c r="O29" s="264" t="str">
        <f t="shared" ca="1" si="13"/>
        <v>Wiss Yann</v>
      </c>
      <c r="P29" s="265"/>
      <c r="Q29" s="265"/>
      <c r="R29" s="265"/>
      <c r="S29" s="266"/>
      <c r="T29" s="79">
        <f t="shared" ca="1" si="14"/>
        <v>3</v>
      </c>
      <c r="U29" s="80">
        <f t="shared" ca="1" si="15"/>
        <v>0</v>
      </c>
      <c r="V29" s="81">
        <f t="shared" ca="1" si="16"/>
        <v>33</v>
      </c>
      <c r="W29" s="82">
        <f t="shared" ca="1" si="17"/>
        <v>19</v>
      </c>
      <c r="X29" s="72">
        <f t="shared" ca="1" si="18"/>
        <v>0</v>
      </c>
      <c r="Y29" s="53"/>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29"/>
      <c r="IL29" s="29"/>
      <c r="IM29" s="29"/>
      <c r="IN29" s="29"/>
      <c r="IO29" s="29"/>
      <c r="IP29" s="29"/>
      <c r="IQ29" s="29"/>
      <c r="IR29" s="29"/>
      <c r="IS29" s="29"/>
      <c r="IT29" s="29"/>
      <c r="IU29" s="30"/>
    </row>
    <row r="30" spans="1:255" ht="14.25" customHeight="1" x14ac:dyDescent="0.2">
      <c r="A30" s="73">
        <f ca="1">IF(OFFSET('Ordre des parties'!I17,0,INT((10-ABS($A$11))/2)*3)=0,"",OFFSET('Ordre des parties'!I17,0,INT((10-ABS($A$11))/2)*3))</f>
        <v>4</v>
      </c>
      <c r="B30" s="74">
        <f ca="1">IF(OFFSET('Ordre des parties'!J17,0,INT((10-ABS($A$11))/2)*3)=0,"",OFFSET('Ordre des parties'!J17,0,INT((10-ABS($A$11))/2)*3))</f>
        <v>6</v>
      </c>
      <c r="C30" s="75" t="str">
        <f t="shared" ca="1" si="12"/>
        <v>Castella Valentin</v>
      </c>
      <c r="D30" s="76" t="str">
        <f t="shared" ca="1" si="12"/>
        <v>Scheiwiller Emric</v>
      </c>
      <c r="E30" s="77">
        <v>11</v>
      </c>
      <c r="F30" s="78">
        <v>8</v>
      </c>
      <c r="G30" s="77">
        <v>11</v>
      </c>
      <c r="H30" s="78">
        <v>3</v>
      </c>
      <c r="I30" s="77">
        <v>11</v>
      </c>
      <c r="J30" s="78">
        <v>6</v>
      </c>
      <c r="K30" s="77"/>
      <c r="L30" s="78"/>
      <c r="M30" s="77"/>
      <c r="N30" s="78"/>
      <c r="O30" s="264" t="str">
        <f t="shared" ca="1" si="13"/>
        <v>Castella Valentin</v>
      </c>
      <c r="P30" s="265"/>
      <c r="Q30" s="265"/>
      <c r="R30" s="265"/>
      <c r="S30" s="266"/>
      <c r="T30" s="79">
        <f t="shared" ca="1" si="14"/>
        <v>3</v>
      </c>
      <c r="U30" s="80">
        <f t="shared" ca="1" si="15"/>
        <v>0</v>
      </c>
      <c r="V30" s="81">
        <f t="shared" ca="1" si="16"/>
        <v>33</v>
      </c>
      <c r="W30" s="82">
        <f t="shared" ca="1" si="17"/>
        <v>17</v>
      </c>
      <c r="X30" s="72">
        <f t="shared" ca="1" si="18"/>
        <v>0</v>
      </c>
      <c r="Y30" s="53"/>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c r="IK30" s="29"/>
      <c r="IL30" s="29"/>
      <c r="IM30" s="29"/>
      <c r="IN30" s="29"/>
      <c r="IO30" s="29"/>
      <c r="IP30" s="29"/>
      <c r="IQ30" s="29"/>
      <c r="IR30" s="29"/>
      <c r="IS30" s="29"/>
      <c r="IT30" s="29"/>
      <c r="IU30" s="30"/>
    </row>
    <row r="31" spans="1:255" ht="14.25" customHeight="1" x14ac:dyDescent="0.2">
      <c r="A31" s="73" t="str">
        <f ca="1">IF(OFFSET('Ordre des parties'!I18,0,INT((10-ABS($A$11))/2)*3)=0,"",OFFSET('Ordre des parties'!I18,0,INT((10-ABS($A$11))/2)*3))</f>
        <v/>
      </c>
      <c r="B31" s="74" t="str">
        <f ca="1">IF(OFFSET('Ordre des parties'!J18,0,INT((10-ABS($A$11))/2)*3)=0,"",OFFSET('Ordre des parties'!J18,0,INT((10-ABS($A$11))/2)*3))</f>
        <v/>
      </c>
      <c r="C31" s="75" t="str">
        <f t="shared" ca="1" si="12"/>
        <v/>
      </c>
      <c r="D31" s="76" t="str">
        <f t="shared" ca="1" si="12"/>
        <v/>
      </c>
      <c r="E31" s="77"/>
      <c r="F31" s="78"/>
      <c r="G31" s="77"/>
      <c r="H31" s="78"/>
      <c r="I31" s="77"/>
      <c r="J31" s="78"/>
      <c r="K31" s="77"/>
      <c r="L31" s="78"/>
      <c r="M31" s="77"/>
      <c r="N31" s="78"/>
      <c r="O31" s="264" t="str">
        <f t="shared" ca="1" si="13"/>
        <v/>
      </c>
      <c r="P31" s="265"/>
      <c r="Q31" s="265"/>
      <c r="R31" s="265"/>
      <c r="S31" s="266"/>
      <c r="T31" s="79" t="str">
        <f t="shared" ca="1" si="14"/>
        <v/>
      </c>
      <c r="U31" s="80" t="str">
        <f t="shared" ca="1" si="15"/>
        <v/>
      </c>
      <c r="V31" s="81" t="str">
        <f t="shared" ca="1" si="16"/>
        <v/>
      </c>
      <c r="W31" s="82" t="str">
        <f t="shared" ca="1" si="17"/>
        <v/>
      </c>
      <c r="X31" s="72" t="str">
        <f t="shared" ca="1" si="18"/>
        <v/>
      </c>
      <c r="Y31" s="53"/>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c r="IB31" s="29"/>
      <c r="IC31" s="29"/>
      <c r="ID31" s="29"/>
      <c r="IE31" s="29"/>
      <c r="IF31" s="29"/>
      <c r="IG31" s="29"/>
      <c r="IH31" s="29"/>
      <c r="II31" s="29"/>
      <c r="IJ31" s="29"/>
      <c r="IK31" s="29"/>
      <c r="IL31" s="29"/>
      <c r="IM31" s="29"/>
      <c r="IN31" s="29"/>
      <c r="IO31" s="29"/>
      <c r="IP31" s="29"/>
      <c r="IQ31" s="29"/>
      <c r="IR31" s="29"/>
      <c r="IS31" s="29"/>
      <c r="IT31" s="29"/>
      <c r="IU31" s="30"/>
    </row>
    <row r="32" spans="1:255" ht="14.25" customHeight="1" x14ac:dyDescent="0.2">
      <c r="A32" s="73" t="str">
        <f ca="1">IF(OFFSET('Ordre des parties'!I19,0,INT((10-ABS($A$11))/2)*3)=0,"",OFFSET('Ordre des parties'!I19,0,INT((10-ABS($A$11))/2)*3))</f>
        <v/>
      </c>
      <c r="B32" s="74" t="str">
        <f ca="1">IF(OFFSET('Ordre des parties'!J19,0,INT((10-ABS($A$11))/2)*3)=0,"",OFFSET('Ordre des parties'!J19,0,INT((10-ABS($A$11))/2)*3))</f>
        <v/>
      </c>
      <c r="C32" s="75" t="str">
        <f t="shared" ca="1" si="12"/>
        <v/>
      </c>
      <c r="D32" s="76" t="str">
        <f t="shared" ca="1" si="12"/>
        <v/>
      </c>
      <c r="E32" s="77"/>
      <c r="F32" s="78"/>
      <c r="G32" s="77"/>
      <c r="H32" s="78"/>
      <c r="I32" s="77"/>
      <c r="J32" s="78"/>
      <c r="K32" s="77"/>
      <c r="L32" s="78"/>
      <c r="M32" s="77"/>
      <c r="N32" s="78"/>
      <c r="O32" s="264" t="str">
        <f t="shared" ca="1" si="13"/>
        <v/>
      </c>
      <c r="P32" s="265"/>
      <c r="Q32" s="265"/>
      <c r="R32" s="265"/>
      <c r="S32" s="266"/>
      <c r="T32" s="79" t="str">
        <f t="shared" ca="1" si="14"/>
        <v/>
      </c>
      <c r="U32" s="80" t="str">
        <f t="shared" ca="1" si="15"/>
        <v/>
      </c>
      <c r="V32" s="81" t="str">
        <f t="shared" ca="1" si="16"/>
        <v/>
      </c>
      <c r="W32" s="82" t="str">
        <f t="shared" ca="1" si="17"/>
        <v/>
      </c>
      <c r="X32" s="72" t="str">
        <f t="shared" ca="1" si="18"/>
        <v/>
      </c>
      <c r="Y32" s="53"/>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29"/>
      <c r="HH32" s="29"/>
      <c r="HI32" s="29"/>
      <c r="HJ32" s="29"/>
      <c r="HK32" s="29"/>
      <c r="HL32" s="29"/>
      <c r="HM32" s="29"/>
      <c r="HN32" s="29"/>
      <c r="HO32" s="29"/>
      <c r="HP32" s="29"/>
      <c r="HQ32" s="29"/>
      <c r="HR32" s="29"/>
      <c r="HS32" s="29"/>
      <c r="HT32" s="29"/>
      <c r="HU32" s="29"/>
      <c r="HV32" s="29"/>
      <c r="HW32" s="29"/>
      <c r="HX32" s="29"/>
      <c r="HY32" s="29"/>
      <c r="HZ32" s="29"/>
      <c r="IA32" s="29"/>
      <c r="IB32" s="29"/>
      <c r="IC32" s="29"/>
      <c r="ID32" s="29"/>
      <c r="IE32" s="29"/>
      <c r="IF32" s="29"/>
      <c r="IG32" s="29"/>
      <c r="IH32" s="29"/>
      <c r="II32" s="29"/>
      <c r="IJ32" s="29"/>
      <c r="IK32" s="29"/>
      <c r="IL32" s="29"/>
      <c r="IM32" s="29"/>
      <c r="IN32" s="29"/>
      <c r="IO32" s="29"/>
      <c r="IP32" s="29"/>
      <c r="IQ32" s="29"/>
      <c r="IR32" s="29"/>
      <c r="IS32" s="29"/>
      <c r="IT32" s="29"/>
      <c r="IU32" s="30"/>
    </row>
    <row r="33" spans="1:255" ht="14.25" customHeight="1" x14ac:dyDescent="0.2">
      <c r="A33" s="73" t="str">
        <f ca="1">IF(OFFSET('Ordre des parties'!I20,0,INT((10-ABS($A$11))/2)*3)=0,"",OFFSET('Ordre des parties'!I20,0,INT((10-ABS($A$11))/2)*3))</f>
        <v/>
      </c>
      <c r="B33" s="74" t="str">
        <f ca="1">IF(OFFSET('Ordre des parties'!J20,0,INT((10-ABS($A$11))/2)*3)=0,"",OFFSET('Ordre des parties'!J20,0,INT((10-ABS($A$11))/2)*3))</f>
        <v/>
      </c>
      <c r="C33" s="75" t="str">
        <f t="shared" ca="1" si="12"/>
        <v/>
      </c>
      <c r="D33" s="76" t="str">
        <f t="shared" ca="1" si="12"/>
        <v/>
      </c>
      <c r="E33" s="77"/>
      <c r="F33" s="78"/>
      <c r="G33" s="77"/>
      <c r="H33" s="78"/>
      <c r="I33" s="77"/>
      <c r="J33" s="78"/>
      <c r="K33" s="77"/>
      <c r="L33" s="78"/>
      <c r="M33" s="77"/>
      <c r="N33" s="78"/>
      <c r="O33" s="264" t="str">
        <f t="shared" ca="1" si="13"/>
        <v/>
      </c>
      <c r="P33" s="265"/>
      <c r="Q33" s="265"/>
      <c r="R33" s="265"/>
      <c r="S33" s="266"/>
      <c r="T33" s="79" t="str">
        <f t="shared" ca="1" si="14"/>
        <v/>
      </c>
      <c r="U33" s="80" t="str">
        <f t="shared" ca="1" si="15"/>
        <v/>
      </c>
      <c r="V33" s="81" t="str">
        <f t="shared" ca="1" si="16"/>
        <v/>
      </c>
      <c r="W33" s="82" t="str">
        <f t="shared" ca="1" si="17"/>
        <v/>
      </c>
      <c r="X33" s="72" t="str">
        <f t="shared" ca="1" si="18"/>
        <v/>
      </c>
      <c r="Y33" s="53"/>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29"/>
      <c r="HH33" s="29"/>
      <c r="HI33" s="29"/>
      <c r="HJ33" s="29"/>
      <c r="HK33" s="29"/>
      <c r="HL33" s="29"/>
      <c r="HM33" s="29"/>
      <c r="HN33" s="29"/>
      <c r="HO33" s="29"/>
      <c r="HP33" s="29"/>
      <c r="HQ33" s="29"/>
      <c r="HR33" s="29"/>
      <c r="HS33" s="29"/>
      <c r="HT33" s="29"/>
      <c r="HU33" s="29"/>
      <c r="HV33" s="29"/>
      <c r="HW33" s="29"/>
      <c r="HX33" s="29"/>
      <c r="HY33" s="29"/>
      <c r="HZ33" s="29"/>
      <c r="IA33" s="29"/>
      <c r="IB33" s="29"/>
      <c r="IC33" s="29"/>
      <c r="ID33" s="29"/>
      <c r="IE33" s="29"/>
      <c r="IF33" s="29"/>
      <c r="IG33" s="29"/>
      <c r="IH33" s="29"/>
      <c r="II33" s="29"/>
      <c r="IJ33" s="29"/>
      <c r="IK33" s="29"/>
      <c r="IL33" s="29"/>
      <c r="IM33" s="29"/>
      <c r="IN33" s="29"/>
      <c r="IO33" s="29"/>
      <c r="IP33" s="29"/>
      <c r="IQ33" s="29"/>
      <c r="IR33" s="29"/>
      <c r="IS33" s="29"/>
      <c r="IT33" s="29"/>
      <c r="IU33" s="30"/>
    </row>
    <row r="34" spans="1:255" ht="14.25" customHeight="1" x14ac:dyDescent="0.2">
      <c r="A34" s="73" t="str">
        <f ca="1">IF(OFFSET('Ordre des parties'!I21,0,INT((10-ABS($A$11))/2)*3)=0,"",OFFSET('Ordre des parties'!I21,0,INT((10-ABS($A$11))/2)*3))</f>
        <v/>
      </c>
      <c r="B34" s="74" t="str">
        <f ca="1">IF(OFFSET('Ordre des parties'!J21,0,INT((10-ABS($A$11))/2)*3)=0,"",OFFSET('Ordre des parties'!J21,0,INT((10-ABS($A$11))/2)*3))</f>
        <v/>
      </c>
      <c r="C34" s="75" t="str">
        <f t="shared" ca="1" si="12"/>
        <v/>
      </c>
      <c r="D34" s="76" t="str">
        <f t="shared" ca="1" si="12"/>
        <v/>
      </c>
      <c r="E34" s="77"/>
      <c r="F34" s="78"/>
      <c r="G34" s="77"/>
      <c r="H34" s="78"/>
      <c r="I34" s="77"/>
      <c r="J34" s="78"/>
      <c r="K34" s="77"/>
      <c r="L34" s="78"/>
      <c r="M34" s="77"/>
      <c r="N34" s="78"/>
      <c r="O34" s="264" t="str">
        <f t="shared" ca="1" si="13"/>
        <v/>
      </c>
      <c r="P34" s="265"/>
      <c r="Q34" s="265"/>
      <c r="R34" s="265"/>
      <c r="S34" s="266"/>
      <c r="T34" s="79" t="str">
        <f t="shared" ca="1" si="14"/>
        <v/>
      </c>
      <c r="U34" s="80" t="str">
        <f t="shared" ca="1" si="15"/>
        <v/>
      </c>
      <c r="V34" s="81" t="str">
        <f t="shared" ca="1" si="16"/>
        <v/>
      </c>
      <c r="W34" s="82" t="str">
        <f t="shared" ca="1" si="17"/>
        <v/>
      </c>
      <c r="X34" s="72" t="str">
        <f t="shared" ca="1" si="18"/>
        <v/>
      </c>
      <c r="Y34" s="53"/>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c r="IK34" s="29"/>
      <c r="IL34" s="29"/>
      <c r="IM34" s="29"/>
      <c r="IN34" s="29"/>
      <c r="IO34" s="29"/>
      <c r="IP34" s="29"/>
      <c r="IQ34" s="29"/>
      <c r="IR34" s="29"/>
      <c r="IS34" s="29"/>
      <c r="IT34" s="29"/>
      <c r="IU34" s="30"/>
    </row>
    <row r="35" spans="1:255" ht="14.25" customHeight="1" x14ac:dyDescent="0.2">
      <c r="A35" s="73" t="str">
        <f ca="1">IF(OFFSET('Ordre des parties'!I22,0,INT((10-ABS($A$11))/2)*3)=0,"",OFFSET('Ordre des parties'!I22,0,INT((10-ABS($A$11))/2)*3))</f>
        <v/>
      </c>
      <c r="B35" s="74" t="str">
        <f ca="1">IF(OFFSET('Ordre des parties'!J22,0,INT((10-ABS($A$11))/2)*3)=0,"",OFFSET('Ordre des parties'!J22,0,INT((10-ABS($A$11))/2)*3))</f>
        <v/>
      </c>
      <c r="C35" s="75" t="str">
        <f t="shared" ca="1" si="12"/>
        <v/>
      </c>
      <c r="D35" s="76" t="str">
        <f t="shared" ca="1" si="12"/>
        <v/>
      </c>
      <c r="E35" s="77"/>
      <c r="F35" s="78"/>
      <c r="G35" s="77"/>
      <c r="H35" s="78"/>
      <c r="I35" s="77"/>
      <c r="J35" s="78"/>
      <c r="K35" s="77"/>
      <c r="L35" s="78"/>
      <c r="M35" s="77"/>
      <c r="N35" s="78"/>
      <c r="O35" s="264" t="str">
        <f t="shared" ca="1" si="13"/>
        <v/>
      </c>
      <c r="P35" s="265"/>
      <c r="Q35" s="265"/>
      <c r="R35" s="265"/>
      <c r="S35" s="266"/>
      <c r="T35" s="79" t="str">
        <f t="shared" ca="1" si="14"/>
        <v/>
      </c>
      <c r="U35" s="80" t="str">
        <f t="shared" ca="1" si="15"/>
        <v/>
      </c>
      <c r="V35" s="81" t="str">
        <f t="shared" ca="1" si="16"/>
        <v/>
      </c>
      <c r="W35" s="82" t="str">
        <f t="shared" ca="1" si="17"/>
        <v/>
      </c>
      <c r="X35" s="72" t="str">
        <f t="shared" ca="1" si="18"/>
        <v/>
      </c>
      <c r="Y35" s="53"/>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9"/>
      <c r="IH35" s="29"/>
      <c r="II35" s="29"/>
      <c r="IJ35" s="29"/>
      <c r="IK35" s="29"/>
      <c r="IL35" s="29"/>
      <c r="IM35" s="29"/>
      <c r="IN35" s="29"/>
      <c r="IO35" s="29"/>
      <c r="IP35" s="29"/>
      <c r="IQ35" s="29"/>
      <c r="IR35" s="29"/>
      <c r="IS35" s="29"/>
      <c r="IT35" s="29"/>
      <c r="IU35" s="30"/>
    </row>
    <row r="36" spans="1:255" ht="14.25" customHeight="1" x14ac:dyDescent="0.2">
      <c r="A36" s="73" t="str">
        <f ca="1">IF(OFFSET('Ordre des parties'!I23,0,INT((10-ABS($A$11))/2)*3)=0,"",OFFSET('Ordre des parties'!I23,0,INT((10-ABS($A$11))/2)*3))</f>
        <v/>
      </c>
      <c r="B36" s="74" t="str">
        <f ca="1">IF(OFFSET('Ordre des parties'!J23,0,INT((10-ABS($A$11))/2)*3)=0,"",OFFSET('Ordre des parties'!J23,0,INT((10-ABS($A$11))/2)*3))</f>
        <v/>
      </c>
      <c r="C36" s="75" t="str">
        <f t="shared" ca="1" si="12"/>
        <v/>
      </c>
      <c r="D36" s="76" t="str">
        <f t="shared" ca="1" si="12"/>
        <v/>
      </c>
      <c r="E36" s="77"/>
      <c r="F36" s="78"/>
      <c r="G36" s="77"/>
      <c r="H36" s="78"/>
      <c r="I36" s="77"/>
      <c r="J36" s="78"/>
      <c r="K36" s="77"/>
      <c r="L36" s="78"/>
      <c r="M36" s="77"/>
      <c r="N36" s="78"/>
      <c r="O36" s="264" t="str">
        <f t="shared" ca="1" si="13"/>
        <v/>
      </c>
      <c r="P36" s="265"/>
      <c r="Q36" s="265"/>
      <c r="R36" s="265"/>
      <c r="S36" s="266"/>
      <c r="T36" s="79" t="str">
        <f t="shared" ca="1" si="14"/>
        <v/>
      </c>
      <c r="U36" s="80" t="str">
        <f t="shared" ca="1" si="15"/>
        <v/>
      </c>
      <c r="V36" s="81" t="str">
        <f t="shared" ca="1" si="16"/>
        <v/>
      </c>
      <c r="W36" s="82" t="str">
        <f t="shared" ca="1" si="17"/>
        <v/>
      </c>
      <c r="X36" s="72" t="str">
        <f t="shared" ca="1" si="18"/>
        <v/>
      </c>
      <c r="Y36" s="53"/>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c r="GT36" s="29"/>
      <c r="GU36" s="29"/>
      <c r="GV36" s="29"/>
      <c r="GW36" s="29"/>
      <c r="GX36" s="29"/>
      <c r="GY36" s="29"/>
      <c r="GZ36" s="29"/>
      <c r="HA36" s="29"/>
      <c r="HB36" s="29"/>
      <c r="HC36" s="29"/>
      <c r="HD36" s="29"/>
      <c r="HE36" s="29"/>
      <c r="HF36" s="29"/>
      <c r="HG36" s="29"/>
      <c r="HH36" s="29"/>
      <c r="HI36" s="29"/>
      <c r="HJ36" s="29"/>
      <c r="HK36" s="29"/>
      <c r="HL36" s="29"/>
      <c r="HM36" s="29"/>
      <c r="HN36" s="29"/>
      <c r="HO36" s="29"/>
      <c r="HP36" s="29"/>
      <c r="HQ36" s="29"/>
      <c r="HR36" s="29"/>
      <c r="HS36" s="29"/>
      <c r="HT36" s="29"/>
      <c r="HU36" s="29"/>
      <c r="HV36" s="29"/>
      <c r="HW36" s="29"/>
      <c r="HX36" s="29"/>
      <c r="HY36" s="29"/>
      <c r="HZ36" s="29"/>
      <c r="IA36" s="29"/>
      <c r="IB36" s="29"/>
      <c r="IC36" s="29"/>
      <c r="ID36" s="29"/>
      <c r="IE36" s="29"/>
      <c r="IF36" s="29"/>
      <c r="IG36" s="29"/>
      <c r="IH36" s="29"/>
      <c r="II36" s="29"/>
      <c r="IJ36" s="29"/>
      <c r="IK36" s="29"/>
      <c r="IL36" s="29"/>
      <c r="IM36" s="29"/>
      <c r="IN36" s="29"/>
      <c r="IO36" s="29"/>
      <c r="IP36" s="29"/>
      <c r="IQ36" s="29"/>
      <c r="IR36" s="29"/>
      <c r="IS36" s="29"/>
      <c r="IT36" s="29"/>
      <c r="IU36" s="30"/>
    </row>
    <row r="37" spans="1:255" ht="14.25" customHeight="1" x14ac:dyDescent="0.2">
      <c r="A37" s="73" t="str">
        <f ca="1">IF(OFFSET('Ordre des parties'!I24,0,INT((10-ABS($A$11))/2)*3)=0,"",OFFSET('Ordre des parties'!I24,0,INT((10-ABS($A$11))/2)*3))</f>
        <v/>
      </c>
      <c r="B37" s="74" t="str">
        <f ca="1">IF(OFFSET('Ordre des parties'!J24,0,INT((10-ABS($A$11))/2)*3)=0,"",OFFSET('Ordre des parties'!J24,0,INT((10-ABS($A$11))/2)*3))</f>
        <v/>
      </c>
      <c r="C37" s="75" t="str">
        <f t="shared" ca="1" si="12"/>
        <v/>
      </c>
      <c r="D37" s="76" t="str">
        <f t="shared" ca="1" si="12"/>
        <v/>
      </c>
      <c r="E37" s="77"/>
      <c r="F37" s="78"/>
      <c r="G37" s="77"/>
      <c r="H37" s="78"/>
      <c r="I37" s="77"/>
      <c r="J37" s="78"/>
      <c r="K37" s="77"/>
      <c r="L37" s="78"/>
      <c r="M37" s="77"/>
      <c r="N37" s="78"/>
      <c r="O37" s="264" t="str">
        <f t="shared" ca="1" si="13"/>
        <v/>
      </c>
      <c r="P37" s="265"/>
      <c r="Q37" s="265"/>
      <c r="R37" s="265"/>
      <c r="S37" s="266"/>
      <c r="T37" s="79" t="str">
        <f t="shared" ca="1" si="14"/>
        <v/>
      </c>
      <c r="U37" s="80" t="str">
        <f t="shared" ca="1" si="15"/>
        <v/>
      </c>
      <c r="V37" s="81" t="str">
        <f t="shared" ca="1" si="16"/>
        <v/>
      </c>
      <c r="W37" s="82" t="str">
        <f t="shared" ca="1" si="17"/>
        <v/>
      </c>
      <c r="X37" s="72" t="str">
        <f t="shared" ca="1" si="18"/>
        <v/>
      </c>
      <c r="Y37" s="53"/>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c r="IB37" s="29"/>
      <c r="IC37" s="29"/>
      <c r="ID37" s="29"/>
      <c r="IE37" s="29"/>
      <c r="IF37" s="29"/>
      <c r="IG37" s="29"/>
      <c r="IH37" s="29"/>
      <c r="II37" s="29"/>
      <c r="IJ37" s="29"/>
      <c r="IK37" s="29"/>
      <c r="IL37" s="29"/>
      <c r="IM37" s="29"/>
      <c r="IN37" s="29"/>
      <c r="IO37" s="29"/>
      <c r="IP37" s="29"/>
      <c r="IQ37" s="29"/>
      <c r="IR37" s="29"/>
      <c r="IS37" s="29"/>
      <c r="IT37" s="29"/>
      <c r="IU37" s="30"/>
    </row>
    <row r="38" spans="1:255" ht="14.25" customHeight="1" x14ac:dyDescent="0.2">
      <c r="A38" s="73" t="str">
        <f ca="1">IF(OFFSET('Ordre des parties'!I25,0,INT((10-ABS($A$11))/2)*3)=0,"",OFFSET('Ordre des parties'!I25,0,INT((10-ABS($A$11))/2)*3))</f>
        <v/>
      </c>
      <c r="B38" s="74" t="str">
        <f ca="1">IF(OFFSET('Ordre des parties'!J25,0,INT((10-ABS($A$11))/2)*3)=0,"",OFFSET('Ordre des parties'!J25,0,INT((10-ABS($A$11))/2)*3))</f>
        <v/>
      </c>
      <c r="C38" s="75" t="str">
        <f t="shared" ca="1" si="12"/>
        <v/>
      </c>
      <c r="D38" s="76" t="str">
        <f t="shared" ca="1" si="12"/>
        <v/>
      </c>
      <c r="E38" s="77"/>
      <c r="F38" s="78"/>
      <c r="G38" s="77"/>
      <c r="H38" s="78"/>
      <c r="I38" s="77"/>
      <c r="J38" s="78"/>
      <c r="K38" s="77"/>
      <c r="L38" s="78"/>
      <c r="M38" s="77"/>
      <c r="N38" s="78"/>
      <c r="O38" s="264" t="str">
        <f t="shared" ca="1" si="13"/>
        <v/>
      </c>
      <c r="P38" s="265"/>
      <c r="Q38" s="265"/>
      <c r="R38" s="265"/>
      <c r="S38" s="266"/>
      <c r="T38" s="79" t="str">
        <f t="shared" ca="1" si="14"/>
        <v/>
      </c>
      <c r="U38" s="80" t="str">
        <f t="shared" ca="1" si="15"/>
        <v/>
      </c>
      <c r="V38" s="81" t="str">
        <f t="shared" ca="1" si="16"/>
        <v/>
      </c>
      <c r="W38" s="82" t="str">
        <f t="shared" ca="1" si="17"/>
        <v/>
      </c>
      <c r="X38" s="72" t="str">
        <f t="shared" ca="1" si="18"/>
        <v/>
      </c>
      <c r="Y38" s="53"/>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c r="IB38" s="29"/>
      <c r="IC38" s="29"/>
      <c r="ID38" s="29"/>
      <c r="IE38" s="29"/>
      <c r="IF38" s="29"/>
      <c r="IG38" s="29"/>
      <c r="IH38" s="29"/>
      <c r="II38" s="29"/>
      <c r="IJ38" s="29"/>
      <c r="IK38" s="29"/>
      <c r="IL38" s="29"/>
      <c r="IM38" s="29"/>
      <c r="IN38" s="29"/>
      <c r="IO38" s="29"/>
      <c r="IP38" s="29"/>
      <c r="IQ38" s="29"/>
      <c r="IR38" s="29"/>
      <c r="IS38" s="29"/>
      <c r="IT38" s="29"/>
      <c r="IU38" s="30"/>
    </row>
    <row r="39" spans="1:255" ht="14.25" customHeight="1" x14ac:dyDescent="0.2">
      <c r="A39" s="73" t="str">
        <f ca="1">IF(OFFSET('Ordre des parties'!I26,0,INT((10-ABS($A$11))/2)*3)=0,"",OFFSET('Ordre des parties'!I26,0,INT((10-ABS($A$11))/2)*3))</f>
        <v/>
      </c>
      <c r="B39" s="74" t="str">
        <f ca="1">IF(OFFSET('Ordre des parties'!J26,0,INT((10-ABS($A$11))/2)*3)=0,"",OFFSET('Ordre des parties'!J26,0,INT((10-ABS($A$11))/2)*3))</f>
        <v/>
      </c>
      <c r="C39" s="75" t="str">
        <f t="shared" ca="1" si="12"/>
        <v/>
      </c>
      <c r="D39" s="76" t="str">
        <f t="shared" ca="1" si="12"/>
        <v/>
      </c>
      <c r="E39" s="77"/>
      <c r="F39" s="78"/>
      <c r="G39" s="77"/>
      <c r="H39" s="78"/>
      <c r="I39" s="77"/>
      <c r="J39" s="78"/>
      <c r="K39" s="77"/>
      <c r="L39" s="78"/>
      <c r="M39" s="77"/>
      <c r="N39" s="78"/>
      <c r="O39" s="264" t="str">
        <f t="shared" ca="1" si="13"/>
        <v/>
      </c>
      <c r="P39" s="265"/>
      <c r="Q39" s="265"/>
      <c r="R39" s="265"/>
      <c r="S39" s="266"/>
      <c r="T39" s="79" t="str">
        <f t="shared" ca="1" si="14"/>
        <v/>
      </c>
      <c r="U39" s="80" t="str">
        <f t="shared" ca="1" si="15"/>
        <v/>
      </c>
      <c r="V39" s="81" t="str">
        <f t="shared" ca="1" si="16"/>
        <v/>
      </c>
      <c r="W39" s="82" t="str">
        <f t="shared" ca="1" si="17"/>
        <v/>
      </c>
      <c r="X39" s="72" t="str">
        <f t="shared" ca="1" si="18"/>
        <v/>
      </c>
      <c r="Y39" s="53"/>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c r="IA39" s="29"/>
      <c r="IB39" s="29"/>
      <c r="IC39" s="29"/>
      <c r="ID39" s="29"/>
      <c r="IE39" s="29"/>
      <c r="IF39" s="29"/>
      <c r="IG39" s="29"/>
      <c r="IH39" s="29"/>
      <c r="II39" s="29"/>
      <c r="IJ39" s="29"/>
      <c r="IK39" s="29"/>
      <c r="IL39" s="29"/>
      <c r="IM39" s="29"/>
      <c r="IN39" s="29"/>
      <c r="IO39" s="29"/>
      <c r="IP39" s="29"/>
      <c r="IQ39" s="29"/>
      <c r="IR39" s="29"/>
      <c r="IS39" s="29"/>
      <c r="IT39" s="29"/>
      <c r="IU39" s="30"/>
    </row>
    <row r="40" spans="1:255" ht="14.25" customHeight="1" x14ac:dyDescent="0.2">
      <c r="A40" s="73" t="str">
        <f ca="1">IF(OFFSET('Ordre des parties'!I27,0,INT((10-ABS($A$11))/2)*3)=0,"",OFFSET('Ordre des parties'!I27,0,INT((10-ABS($A$11))/2)*3))</f>
        <v/>
      </c>
      <c r="B40" s="74" t="str">
        <f ca="1">IF(OFFSET('Ordre des parties'!J27,0,INT((10-ABS($A$11))/2)*3)=0,"",OFFSET('Ordre des parties'!J27,0,INT((10-ABS($A$11))/2)*3))</f>
        <v/>
      </c>
      <c r="C40" s="75" t="str">
        <f t="shared" ca="1" si="12"/>
        <v/>
      </c>
      <c r="D40" s="76" t="str">
        <f t="shared" ca="1" si="12"/>
        <v/>
      </c>
      <c r="E40" s="77"/>
      <c r="F40" s="78"/>
      <c r="G40" s="77"/>
      <c r="H40" s="78"/>
      <c r="I40" s="77"/>
      <c r="J40" s="78"/>
      <c r="K40" s="77"/>
      <c r="L40" s="78"/>
      <c r="M40" s="77"/>
      <c r="N40" s="78"/>
      <c r="O40" s="264" t="str">
        <f t="shared" ca="1" si="13"/>
        <v/>
      </c>
      <c r="P40" s="265"/>
      <c r="Q40" s="265"/>
      <c r="R40" s="265"/>
      <c r="S40" s="266"/>
      <c r="T40" s="79" t="str">
        <f t="shared" ca="1" si="14"/>
        <v/>
      </c>
      <c r="U40" s="80" t="str">
        <f t="shared" ca="1" si="15"/>
        <v/>
      </c>
      <c r="V40" s="81" t="str">
        <f t="shared" ca="1" si="16"/>
        <v/>
      </c>
      <c r="W40" s="82" t="str">
        <f t="shared" ca="1" si="17"/>
        <v/>
      </c>
      <c r="X40" s="72" t="str">
        <f t="shared" ca="1" si="18"/>
        <v/>
      </c>
      <c r="Y40" s="53"/>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c r="IB40" s="29"/>
      <c r="IC40" s="29"/>
      <c r="ID40" s="29"/>
      <c r="IE40" s="29"/>
      <c r="IF40" s="29"/>
      <c r="IG40" s="29"/>
      <c r="IH40" s="29"/>
      <c r="II40" s="29"/>
      <c r="IJ40" s="29"/>
      <c r="IK40" s="29"/>
      <c r="IL40" s="29"/>
      <c r="IM40" s="29"/>
      <c r="IN40" s="29"/>
      <c r="IO40" s="29"/>
      <c r="IP40" s="29"/>
      <c r="IQ40" s="29"/>
      <c r="IR40" s="29"/>
      <c r="IS40" s="29"/>
      <c r="IT40" s="29"/>
      <c r="IU40" s="30"/>
    </row>
    <row r="41" spans="1:255" ht="14.25" customHeight="1" x14ac:dyDescent="0.2">
      <c r="A41" s="73" t="str">
        <f ca="1">IF(OFFSET('Ordre des parties'!I28,0,INT((10-ABS($A$11))/2)*3)=0,"",OFFSET('Ordre des parties'!I28,0,INT((10-ABS($A$11))/2)*3))</f>
        <v/>
      </c>
      <c r="B41" s="74" t="str">
        <f ca="1">IF(OFFSET('Ordre des parties'!J28,0,INT((10-ABS($A$11))/2)*3)=0,"",OFFSET('Ordre des parties'!J28,0,INT((10-ABS($A$11))/2)*3))</f>
        <v/>
      </c>
      <c r="C41" s="75" t="str">
        <f t="shared" ca="1" si="12"/>
        <v/>
      </c>
      <c r="D41" s="76" t="str">
        <f t="shared" ca="1" si="12"/>
        <v/>
      </c>
      <c r="E41" s="77"/>
      <c r="F41" s="78"/>
      <c r="G41" s="77"/>
      <c r="H41" s="78"/>
      <c r="I41" s="77"/>
      <c r="J41" s="78"/>
      <c r="K41" s="77"/>
      <c r="L41" s="78"/>
      <c r="M41" s="77"/>
      <c r="N41" s="78"/>
      <c r="O41" s="264" t="str">
        <f t="shared" ca="1" si="13"/>
        <v/>
      </c>
      <c r="P41" s="265"/>
      <c r="Q41" s="265"/>
      <c r="R41" s="265"/>
      <c r="S41" s="266"/>
      <c r="T41" s="79" t="str">
        <f t="shared" ca="1" si="14"/>
        <v/>
      </c>
      <c r="U41" s="80" t="str">
        <f t="shared" ca="1" si="15"/>
        <v/>
      </c>
      <c r="V41" s="81" t="str">
        <f t="shared" ca="1" si="16"/>
        <v/>
      </c>
      <c r="W41" s="82" t="str">
        <f t="shared" ca="1" si="17"/>
        <v/>
      </c>
      <c r="X41" s="72" t="str">
        <f t="shared" ca="1" si="18"/>
        <v/>
      </c>
      <c r="Y41" s="53"/>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29"/>
      <c r="HH41" s="29"/>
      <c r="HI41" s="29"/>
      <c r="HJ41" s="29"/>
      <c r="HK41" s="29"/>
      <c r="HL41" s="29"/>
      <c r="HM41" s="29"/>
      <c r="HN41" s="29"/>
      <c r="HO41" s="29"/>
      <c r="HP41" s="29"/>
      <c r="HQ41" s="29"/>
      <c r="HR41" s="29"/>
      <c r="HS41" s="29"/>
      <c r="HT41" s="29"/>
      <c r="HU41" s="29"/>
      <c r="HV41" s="29"/>
      <c r="HW41" s="29"/>
      <c r="HX41" s="29"/>
      <c r="HY41" s="29"/>
      <c r="HZ41" s="29"/>
      <c r="IA41" s="29"/>
      <c r="IB41" s="29"/>
      <c r="IC41" s="29"/>
      <c r="ID41" s="29"/>
      <c r="IE41" s="29"/>
      <c r="IF41" s="29"/>
      <c r="IG41" s="29"/>
      <c r="IH41" s="29"/>
      <c r="II41" s="29"/>
      <c r="IJ41" s="29"/>
      <c r="IK41" s="29"/>
      <c r="IL41" s="29"/>
      <c r="IM41" s="29"/>
      <c r="IN41" s="29"/>
      <c r="IO41" s="29"/>
      <c r="IP41" s="29"/>
      <c r="IQ41" s="29"/>
      <c r="IR41" s="29"/>
      <c r="IS41" s="29"/>
      <c r="IT41" s="29"/>
      <c r="IU41" s="30"/>
    </row>
    <row r="42" spans="1:255" ht="14.25" customHeight="1" x14ac:dyDescent="0.2">
      <c r="A42" s="73" t="str">
        <f ca="1">IF(OFFSET('Ordre des parties'!I29,0,INT((10-ABS($A$11))/2)*3)=0,"",OFFSET('Ordre des parties'!I29,0,INT((10-ABS($A$11))/2)*3))</f>
        <v/>
      </c>
      <c r="B42" s="74" t="str">
        <f ca="1">IF(OFFSET('Ordre des parties'!J29,0,INT((10-ABS($A$11))/2)*3)=0,"",OFFSET('Ordre des parties'!J29,0,INT((10-ABS($A$11))/2)*3))</f>
        <v/>
      </c>
      <c r="C42" s="75" t="str">
        <f t="shared" ca="1" si="12"/>
        <v/>
      </c>
      <c r="D42" s="76" t="str">
        <f t="shared" ca="1" si="12"/>
        <v/>
      </c>
      <c r="E42" s="77"/>
      <c r="F42" s="78"/>
      <c r="G42" s="77"/>
      <c r="H42" s="78"/>
      <c r="I42" s="77"/>
      <c r="J42" s="78"/>
      <c r="K42" s="77"/>
      <c r="L42" s="78"/>
      <c r="M42" s="77"/>
      <c r="N42" s="78"/>
      <c r="O42" s="264" t="str">
        <f t="shared" ca="1" si="13"/>
        <v/>
      </c>
      <c r="P42" s="265"/>
      <c r="Q42" s="265"/>
      <c r="R42" s="265"/>
      <c r="S42" s="266"/>
      <c r="T42" s="79" t="str">
        <f t="shared" ca="1" si="14"/>
        <v/>
      </c>
      <c r="U42" s="80" t="str">
        <f t="shared" ca="1" si="15"/>
        <v/>
      </c>
      <c r="V42" s="81" t="str">
        <f t="shared" ca="1" si="16"/>
        <v/>
      </c>
      <c r="W42" s="82" t="str">
        <f t="shared" ca="1" si="17"/>
        <v/>
      </c>
      <c r="X42" s="72" t="str">
        <f t="shared" ca="1" si="18"/>
        <v/>
      </c>
      <c r="Y42" s="53"/>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c r="GT42" s="29"/>
      <c r="GU42" s="29"/>
      <c r="GV42" s="29"/>
      <c r="GW42" s="29"/>
      <c r="GX42" s="29"/>
      <c r="GY42" s="29"/>
      <c r="GZ42" s="29"/>
      <c r="HA42" s="29"/>
      <c r="HB42" s="29"/>
      <c r="HC42" s="29"/>
      <c r="HD42" s="29"/>
      <c r="HE42" s="29"/>
      <c r="HF42" s="29"/>
      <c r="HG42" s="29"/>
      <c r="HH42" s="29"/>
      <c r="HI42" s="29"/>
      <c r="HJ42" s="29"/>
      <c r="HK42" s="29"/>
      <c r="HL42" s="29"/>
      <c r="HM42" s="29"/>
      <c r="HN42" s="29"/>
      <c r="HO42" s="29"/>
      <c r="HP42" s="29"/>
      <c r="HQ42" s="29"/>
      <c r="HR42" s="29"/>
      <c r="HS42" s="29"/>
      <c r="HT42" s="29"/>
      <c r="HU42" s="29"/>
      <c r="HV42" s="29"/>
      <c r="HW42" s="29"/>
      <c r="HX42" s="29"/>
      <c r="HY42" s="29"/>
      <c r="HZ42" s="29"/>
      <c r="IA42" s="29"/>
      <c r="IB42" s="29"/>
      <c r="IC42" s="29"/>
      <c r="ID42" s="29"/>
      <c r="IE42" s="29"/>
      <c r="IF42" s="29"/>
      <c r="IG42" s="29"/>
      <c r="IH42" s="29"/>
      <c r="II42" s="29"/>
      <c r="IJ42" s="29"/>
      <c r="IK42" s="29"/>
      <c r="IL42" s="29"/>
      <c r="IM42" s="29"/>
      <c r="IN42" s="29"/>
      <c r="IO42" s="29"/>
      <c r="IP42" s="29"/>
      <c r="IQ42" s="29"/>
      <c r="IR42" s="29"/>
      <c r="IS42" s="29"/>
      <c r="IT42" s="29"/>
      <c r="IU42" s="30"/>
    </row>
    <row r="43" spans="1:255" ht="14.25" customHeight="1" x14ac:dyDescent="0.2">
      <c r="A43" s="73" t="str">
        <f ca="1">IF(OFFSET('Ordre des parties'!I30,0,INT((10-ABS($A$11))/2)*3)=0,"",OFFSET('Ordre des parties'!I30,0,INT((10-ABS($A$11))/2)*3))</f>
        <v/>
      </c>
      <c r="B43" s="74" t="str">
        <f ca="1">IF(OFFSET('Ordre des parties'!J30,0,INT((10-ABS($A$11))/2)*3)=0,"",OFFSET('Ordre des parties'!J30,0,INT((10-ABS($A$11))/2)*3))</f>
        <v/>
      </c>
      <c r="C43" s="75" t="str">
        <f t="shared" ca="1" si="12"/>
        <v/>
      </c>
      <c r="D43" s="76" t="str">
        <f t="shared" ca="1" si="12"/>
        <v/>
      </c>
      <c r="E43" s="77"/>
      <c r="F43" s="78"/>
      <c r="G43" s="77"/>
      <c r="H43" s="78"/>
      <c r="I43" s="77"/>
      <c r="J43" s="78"/>
      <c r="K43" s="77"/>
      <c r="L43" s="78"/>
      <c r="M43" s="77"/>
      <c r="N43" s="78"/>
      <c r="O43" s="264" t="str">
        <f t="shared" ca="1" si="13"/>
        <v/>
      </c>
      <c r="P43" s="265"/>
      <c r="Q43" s="265"/>
      <c r="R43" s="265"/>
      <c r="S43" s="266"/>
      <c r="T43" s="79" t="str">
        <f t="shared" ca="1" si="14"/>
        <v/>
      </c>
      <c r="U43" s="80" t="str">
        <f t="shared" ca="1" si="15"/>
        <v/>
      </c>
      <c r="V43" s="81" t="str">
        <f t="shared" ca="1" si="16"/>
        <v/>
      </c>
      <c r="W43" s="82" t="str">
        <f t="shared" ca="1" si="17"/>
        <v/>
      </c>
      <c r="X43" s="72" t="str">
        <f t="shared" ca="1" si="18"/>
        <v/>
      </c>
      <c r="Y43" s="53"/>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c r="GA43" s="29"/>
      <c r="GB43" s="29"/>
      <c r="GC43" s="29"/>
      <c r="GD43" s="29"/>
      <c r="GE43" s="29"/>
      <c r="GF43" s="29"/>
      <c r="GG43" s="29"/>
      <c r="GH43" s="29"/>
      <c r="GI43" s="29"/>
      <c r="GJ43" s="29"/>
      <c r="GK43" s="29"/>
      <c r="GL43" s="29"/>
      <c r="GM43" s="29"/>
      <c r="GN43" s="29"/>
      <c r="GO43" s="29"/>
      <c r="GP43" s="29"/>
      <c r="GQ43" s="29"/>
      <c r="GR43" s="29"/>
      <c r="GS43" s="29"/>
      <c r="GT43" s="29"/>
      <c r="GU43" s="29"/>
      <c r="GV43" s="29"/>
      <c r="GW43" s="29"/>
      <c r="GX43" s="29"/>
      <c r="GY43" s="29"/>
      <c r="GZ43" s="29"/>
      <c r="HA43" s="29"/>
      <c r="HB43" s="29"/>
      <c r="HC43" s="29"/>
      <c r="HD43" s="29"/>
      <c r="HE43" s="29"/>
      <c r="HF43" s="29"/>
      <c r="HG43" s="29"/>
      <c r="HH43" s="29"/>
      <c r="HI43" s="29"/>
      <c r="HJ43" s="29"/>
      <c r="HK43" s="29"/>
      <c r="HL43" s="29"/>
      <c r="HM43" s="29"/>
      <c r="HN43" s="29"/>
      <c r="HO43" s="29"/>
      <c r="HP43" s="29"/>
      <c r="HQ43" s="29"/>
      <c r="HR43" s="29"/>
      <c r="HS43" s="29"/>
      <c r="HT43" s="29"/>
      <c r="HU43" s="29"/>
      <c r="HV43" s="29"/>
      <c r="HW43" s="29"/>
      <c r="HX43" s="29"/>
      <c r="HY43" s="29"/>
      <c r="HZ43" s="29"/>
      <c r="IA43" s="29"/>
      <c r="IB43" s="29"/>
      <c r="IC43" s="29"/>
      <c r="ID43" s="29"/>
      <c r="IE43" s="29"/>
      <c r="IF43" s="29"/>
      <c r="IG43" s="29"/>
      <c r="IH43" s="29"/>
      <c r="II43" s="29"/>
      <c r="IJ43" s="29"/>
      <c r="IK43" s="29"/>
      <c r="IL43" s="29"/>
      <c r="IM43" s="29"/>
      <c r="IN43" s="29"/>
      <c r="IO43" s="29"/>
      <c r="IP43" s="29"/>
      <c r="IQ43" s="29"/>
      <c r="IR43" s="29"/>
      <c r="IS43" s="29"/>
      <c r="IT43" s="29"/>
      <c r="IU43" s="30"/>
    </row>
    <row r="44" spans="1:255" ht="14.25" customHeight="1" x14ac:dyDescent="0.2">
      <c r="A44" s="83" t="str">
        <f ca="1">IF(OFFSET('Ordre des parties'!I31,0,INT((10-ABS($A$11))/2)*3)=0,"",OFFSET('Ordre des parties'!I31,0,INT((10-ABS($A$11))/2)*3))</f>
        <v/>
      </c>
      <c r="B44" s="84" t="str">
        <f ca="1">IF(OFFSET('Ordre des parties'!J31,0,INT((10-ABS($A$11))/2)*3)=0,"",OFFSET('Ordre des parties'!J31,0,INT((10-ABS($A$11))/2)*3))</f>
        <v/>
      </c>
      <c r="C44" s="85" t="str">
        <f t="shared" ca="1" si="12"/>
        <v/>
      </c>
      <c r="D44" s="86" t="str">
        <f t="shared" ca="1" si="12"/>
        <v/>
      </c>
      <c r="E44" s="87"/>
      <c r="F44" s="88"/>
      <c r="G44" s="87"/>
      <c r="H44" s="88"/>
      <c r="I44" s="87"/>
      <c r="J44" s="88"/>
      <c r="K44" s="87"/>
      <c r="L44" s="88"/>
      <c r="M44" s="87"/>
      <c r="N44" s="88"/>
      <c r="O44" s="260" t="str">
        <f t="shared" ca="1" si="13"/>
        <v/>
      </c>
      <c r="P44" s="261"/>
      <c r="Q44" s="261"/>
      <c r="R44" s="261"/>
      <c r="S44" s="262"/>
      <c r="T44" s="89" t="str">
        <f t="shared" ca="1" si="14"/>
        <v/>
      </c>
      <c r="U44" s="90" t="str">
        <f t="shared" ca="1" si="15"/>
        <v/>
      </c>
      <c r="V44" s="91" t="str">
        <f t="shared" ca="1" si="16"/>
        <v/>
      </c>
      <c r="W44" s="92" t="str">
        <f t="shared" ca="1" si="17"/>
        <v/>
      </c>
      <c r="X44" s="72" t="str">
        <f t="shared" ca="1" si="18"/>
        <v/>
      </c>
      <c r="Y44" s="53"/>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29"/>
      <c r="GV44" s="29"/>
      <c r="GW44" s="29"/>
      <c r="GX44" s="29"/>
      <c r="GY44" s="29"/>
      <c r="GZ44" s="29"/>
      <c r="HA44" s="29"/>
      <c r="HB44" s="29"/>
      <c r="HC44" s="29"/>
      <c r="HD44" s="29"/>
      <c r="HE44" s="29"/>
      <c r="HF44" s="29"/>
      <c r="HG44" s="29"/>
      <c r="HH44" s="29"/>
      <c r="HI44" s="29"/>
      <c r="HJ44" s="29"/>
      <c r="HK44" s="29"/>
      <c r="HL44" s="29"/>
      <c r="HM44" s="29"/>
      <c r="HN44" s="29"/>
      <c r="HO44" s="29"/>
      <c r="HP44" s="29"/>
      <c r="HQ44" s="29"/>
      <c r="HR44" s="29"/>
      <c r="HS44" s="29"/>
      <c r="HT44" s="29"/>
      <c r="HU44" s="29"/>
      <c r="HV44" s="29"/>
      <c r="HW44" s="29"/>
      <c r="HX44" s="29"/>
      <c r="HY44" s="29"/>
      <c r="HZ44" s="29"/>
      <c r="IA44" s="29"/>
      <c r="IB44" s="29"/>
      <c r="IC44" s="29"/>
      <c r="ID44" s="29"/>
      <c r="IE44" s="29"/>
      <c r="IF44" s="29"/>
      <c r="IG44" s="29"/>
      <c r="IH44" s="29"/>
      <c r="II44" s="29"/>
      <c r="IJ44" s="29"/>
      <c r="IK44" s="29"/>
      <c r="IL44" s="29"/>
      <c r="IM44" s="29"/>
      <c r="IN44" s="29"/>
      <c r="IO44" s="29"/>
      <c r="IP44" s="29"/>
      <c r="IQ44" s="29"/>
      <c r="IR44" s="29"/>
      <c r="IS44" s="29"/>
      <c r="IT44" s="29"/>
      <c r="IU44" s="30"/>
    </row>
    <row r="45" spans="1:255" ht="14.25" customHeight="1" x14ac:dyDescent="0.2">
      <c r="A45" s="93" t="str">
        <f ca="1">IF(OFFSET('Ordre des parties'!I32,0,INT((10-ABS($A$11))/2)*3)=0,"",OFFSET('Ordre des parties'!I32,0,INT((10-ABS($A$11))/2)*3))</f>
        <v/>
      </c>
      <c r="B45" s="94" t="str">
        <f ca="1">IF(OFFSET('Ordre des parties'!J32,0,INT((10-ABS($A$11))/2)*3)=0,"",OFFSET('Ordre des parties'!J32,0,INT((10-ABS($A$11))/2)*3))</f>
        <v/>
      </c>
      <c r="C45" s="95" t="str">
        <f t="shared" ca="1" si="12"/>
        <v/>
      </c>
      <c r="D45" s="96" t="str">
        <f t="shared" ca="1" si="12"/>
        <v/>
      </c>
      <c r="E45" s="97"/>
      <c r="F45" s="98"/>
      <c r="G45" s="97"/>
      <c r="H45" s="98"/>
      <c r="I45" s="97"/>
      <c r="J45" s="98"/>
      <c r="K45" s="97"/>
      <c r="L45" s="98"/>
      <c r="M45" s="97"/>
      <c r="N45" s="98"/>
      <c r="O45" s="248" t="str">
        <f t="shared" ca="1" si="13"/>
        <v/>
      </c>
      <c r="P45" s="249"/>
      <c r="Q45" s="249"/>
      <c r="R45" s="249"/>
      <c r="S45" s="250"/>
      <c r="T45" s="99" t="str">
        <f t="shared" ca="1" si="14"/>
        <v/>
      </c>
      <c r="U45" s="100" t="str">
        <f t="shared" ca="1" si="15"/>
        <v/>
      </c>
      <c r="V45" s="101" t="str">
        <f t="shared" ca="1" si="16"/>
        <v/>
      </c>
      <c r="W45" s="102" t="str">
        <f t="shared" ca="1" si="17"/>
        <v/>
      </c>
      <c r="X45" s="72" t="str">
        <f t="shared" ca="1" si="18"/>
        <v/>
      </c>
      <c r="Y45" s="53"/>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c r="FW45" s="29"/>
      <c r="FX45" s="29"/>
      <c r="FY45" s="29"/>
      <c r="FZ45" s="29"/>
      <c r="GA45" s="29"/>
      <c r="GB45" s="29"/>
      <c r="GC45" s="29"/>
      <c r="GD45" s="29"/>
      <c r="GE45" s="29"/>
      <c r="GF45" s="29"/>
      <c r="GG45" s="29"/>
      <c r="GH45" s="29"/>
      <c r="GI45" s="29"/>
      <c r="GJ45" s="29"/>
      <c r="GK45" s="29"/>
      <c r="GL45" s="29"/>
      <c r="GM45" s="29"/>
      <c r="GN45" s="29"/>
      <c r="GO45" s="29"/>
      <c r="GP45" s="29"/>
      <c r="GQ45" s="29"/>
      <c r="GR45" s="29"/>
      <c r="GS45" s="29"/>
      <c r="GT45" s="29"/>
      <c r="GU45" s="29"/>
      <c r="GV45" s="29"/>
      <c r="GW45" s="29"/>
      <c r="GX45" s="29"/>
      <c r="GY45" s="29"/>
      <c r="GZ45" s="29"/>
      <c r="HA45" s="29"/>
      <c r="HB45" s="29"/>
      <c r="HC45" s="29"/>
      <c r="HD45" s="29"/>
      <c r="HE45" s="29"/>
      <c r="HF45" s="29"/>
      <c r="HG45" s="29"/>
      <c r="HH45" s="29"/>
      <c r="HI45" s="29"/>
      <c r="HJ45" s="29"/>
      <c r="HK45" s="29"/>
      <c r="HL45" s="29"/>
      <c r="HM45" s="29"/>
      <c r="HN45" s="29"/>
      <c r="HO45" s="29"/>
      <c r="HP45" s="29"/>
      <c r="HQ45" s="29"/>
      <c r="HR45" s="29"/>
      <c r="HS45" s="29"/>
      <c r="HT45" s="29"/>
      <c r="HU45" s="29"/>
      <c r="HV45" s="29"/>
      <c r="HW45" s="29"/>
      <c r="HX45" s="29"/>
      <c r="HY45" s="29"/>
      <c r="HZ45" s="29"/>
      <c r="IA45" s="29"/>
      <c r="IB45" s="29"/>
      <c r="IC45" s="29"/>
      <c r="ID45" s="29"/>
      <c r="IE45" s="29"/>
      <c r="IF45" s="29"/>
      <c r="IG45" s="29"/>
      <c r="IH45" s="29"/>
      <c r="II45" s="29"/>
      <c r="IJ45" s="29"/>
      <c r="IK45" s="29"/>
      <c r="IL45" s="29"/>
      <c r="IM45" s="29"/>
      <c r="IN45" s="29"/>
      <c r="IO45" s="29"/>
      <c r="IP45" s="29"/>
      <c r="IQ45" s="29"/>
      <c r="IR45" s="29"/>
      <c r="IS45" s="29"/>
      <c r="IT45" s="29"/>
      <c r="IU45" s="30"/>
    </row>
    <row r="46" spans="1:255" ht="14.25" customHeight="1" x14ac:dyDescent="0.2">
      <c r="A46" s="93" t="str">
        <f ca="1">IF(OFFSET('Ordre des parties'!I33,0,INT((10-ABS($A$11))/2)*3)=0,"",OFFSET('Ordre des parties'!I33,0,INT((10-ABS($A$11))/2)*3))</f>
        <v/>
      </c>
      <c r="B46" s="94" t="str">
        <f ca="1">IF(OFFSET('Ordre des parties'!J33,0,INT((10-ABS($A$11))/2)*3)=0,"",OFFSET('Ordre des parties'!J33,0,INT((10-ABS($A$11))/2)*3))</f>
        <v/>
      </c>
      <c r="C46" s="103" t="str">
        <f t="shared" ca="1" si="12"/>
        <v/>
      </c>
      <c r="D46" s="104" t="str">
        <f t="shared" ca="1" si="12"/>
        <v/>
      </c>
      <c r="E46" s="97"/>
      <c r="F46" s="98"/>
      <c r="G46" s="97"/>
      <c r="H46" s="98"/>
      <c r="I46" s="97"/>
      <c r="J46" s="98"/>
      <c r="K46" s="97"/>
      <c r="L46" s="98"/>
      <c r="M46" s="97"/>
      <c r="N46" s="98"/>
      <c r="O46" s="248" t="str">
        <f t="shared" ca="1" si="13"/>
        <v/>
      </c>
      <c r="P46" s="249"/>
      <c r="Q46" s="249"/>
      <c r="R46" s="249"/>
      <c r="S46" s="250"/>
      <c r="T46" s="99" t="str">
        <f t="shared" ca="1" si="14"/>
        <v/>
      </c>
      <c r="U46" s="100" t="str">
        <f t="shared" ca="1" si="15"/>
        <v/>
      </c>
      <c r="V46" s="101" t="str">
        <f t="shared" ca="1" si="16"/>
        <v/>
      </c>
      <c r="W46" s="102" t="str">
        <f t="shared" ca="1" si="17"/>
        <v/>
      </c>
      <c r="X46" s="72" t="str">
        <f t="shared" ca="1" si="18"/>
        <v/>
      </c>
      <c r="Y46" s="53"/>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c r="EV46" s="29"/>
      <c r="EW46" s="29"/>
      <c r="EX46" s="29"/>
      <c r="EY46" s="29"/>
      <c r="EZ46" s="29"/>
      <c r="FA46" s="29"/>
      <c r="FB46" s="29"/>
      <c r="FC46" s="29"/>
      <c r="FD46" s="29"/>
      <c r="FE46" s="29"/>
      <c r="FF46" s="29"/>
      <c r="FG46" s="29"/>
      <c r="FH46" s="29"/>
      <c r="FI46" s="29"/>
      <c r="FJ46" s="29"/>
      <c r="FK46" s="29"/>
      <c r="FL46" s="29"/>
      <c r="FM46" s="29"/>
      <c r="FN46" s="29"/>
      <c r="FO46" s="29"/>
      <c r="FP46" s="29"/>
      <c r="FQ46" s="29"/>
      <c r="FR46" s="29"/>
      <c r="FS46" s="29"/>
      <c r="FT46" s="29"/>
      <c r="FU46" s="29"/>
      <c r="FV46" s="29"/>
      <c r="FW46" s="29"/>
      <c r="FX46" s="29"/>
      <c r="FY46" s="29"/>
      <c r="FZ46" s="29"/>
      <c r="GA46" s="29"/>
      <c r="GB46" s="29"/>
      <c r="GC46" s="29"/>
      <c r="GD46" s="29"/>
      <c r="GE46" s="29"/>
      <c r="GF46" s="29"/>
      <c r="GG46" s="29"/>
      <c r="GH46" s="29"/>
      <c r="GI46" s="29"/>
      <c r="GJ46" s="29"/>
      <c r="GK46" s="29"/>
      <c r="GL46" s="29"/>
      <c r="GM46" s="29"/>
      <c r="GN46" s="29"/>
      <c r="GO46" s="29"/>
      <c r="GP46" s="29"/>
      <c r="GQ46" s="29"/>
      <c r="GR46" s="29"/>
      <c r="GS46" s="29"/>
      <c r="GT46" s="29"/>
      <c r="GU46" s="29"/>
      <c r="GV46" s="29"/>
      <c r="GW46" s="29"/>
      <c r="GX46" s="29"/>
      <c r="GY46" s="29"/>
      <c r="GZ46" s="29"/>
      <c r="HA46" s="29"/>
      <c r="HB46" s="29"/>
      <c r="HC46" s="29"/>
      <c r="HD46" s="29"/>
      <c r="HE46" s="29"/>
      <c r="HF46" s="29"/>
      <c r="HG46" s="29"/>
      <c r="HH46" s="29"/>
      <c r="HI46" s="29"/>
      <c r="HJ46" s="29"/>
      <c r="HK46" s="29"/>
      <c r="HL46" s="29"/>
      <c r="HM46" s="29"/>
      <c r="HN46" s="29"/>
      <c r="HO46" s="29"/>
      <c r="HP46" s="29"/>
      <c r="HQ46" s="29"/>
      <c r="HR46" s="29"/>
      <c r="HS46" s="29"/>
      <c r="HT46" s="29"/>
      <c r="HU46" s="29"/>
      <c r="HV46" s="29"/>
      <c r="HW46" s="29"/>
      <c r="HX46" s="29"/>
      <c r="HY46" s="29"/>
      <c r="HZ46" s="29"/>
      <c r="IA46" s="29"/>
      <c r="IB46" s="29"/>
      <c r="IC46" s="29"/>
      <c r="ID46" s="29"/>
      <c r="IE46" s="29"/>
      <c r="IF46" s="29"/>
      <c r="IG46" s="29"/>
      <c r="IH46" s="29"/>
      <c r="II46" s="29"/>
      <c r="IJ46" s="29"/>
      <c r="IK46" s="29"/>
      <c r="IL46" s="29"/>
      <c r="IM46" s="29"/>
      <c r="IN46" s="29"/>
      <c r="IO46" s="29"/>
      <c r="IP46" s="29"/>
      <c r="IQ46" s="29"/>
      <c r="IR46" s="29"/>
      <c r="IS46" s="29"/>
      <c r="IT46" s="29"/>
      <c r="IU46" s="30"/>
    </row>
    <row r="47" spans="1:255" ht="14.25" customHeight="1" x14ac:dyDescent="0.2">
      <c r="A47" s="93" t="str">
        <f ca="1">IF(OFFSET('Ordre des parties'!I34,0,INT((10-ABS($A$11))/2)*3)=0,"",OFFSET('Ordre des parties'!I34,0,INT((10-ABS($A$11))/2)*3))</f>
        <v/>
      </c>
      <c r="B47" s="94" t="str">
        <f ca="1">IF(OFFSET('Ordre des parties'!J34,0,INT((10-ABS($A$11))/2)*3)=0,"",OFFSET('Ordre des parties'!J34,0,INT((10-ABS($A$11))/2)*3))</f>
        <v/>
      </c>
      <c r="C47" s="103" t="str">
        <f t="shared" ca="1" si="12"/>
        <v/>
      </c>
      <c r="D47" s="104" t="str">
        <f t="shared" ca="1" si="12"/>
        <v/>
      </c>
      <c r="E47" s="97"/>
      <c r="F47" s="98"/>
      <c r="G47" s="97"/>
      <c r="H47" s="98"/>
      <c r="I47" s="97"/>
      <c r="J47" s="98"/>
      <c r="K47" s="97"/>
      <c r="L47" s="98"/>
      <c r="M47" s="97"/>
      <c r="N47" s="98"/>
      <c r="O47" s="248" t="str">
        <f t="shared" ca="1" si="13"/>
        <v/>
      </c>
      <c r="P47" s="249"/>
      <c r="Q47" s="249"/>
      <c r="R47" s="249"/>
      <c r="S47" s="250"/>
      <c r="T47" s="99" t="str">
        <f t="shared" ca="1" si="14"/>
        <v/>
      </c>
      <c r="U47" s="100" t="str">
        <f t="shared" ca="1" si="15"/>
        <v/>
      </c>
      <c r="V47" s="101" t="str">
        <f t="shared" ca="1" si="16"/>
        <v/>
      </c>
      <c r="W47" s="102" t="str">
        <f t="shared" ca="1" si="17"/>
        <v/>
      </c>
      <c r="X47" s="72" t="str">
        <f t="shared" ca="1" si="18"/>
        <v/>
      </c>
      <c r="Y47" s="53"/>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c r="EV47" s="29"/>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29"/>
      <c r="FU47" s="29"/>
      <c r="FV47" s="29"/>
      <c r="FW47" s="29"/>
      <c r="FX47" s="29"/>
      <c r="FY47" s="29"/>
      <c r="FZ47" s="29"/>
      <c r="GA47" s="29"/>
      <c r="GB47" s="29"/>
      <c r="GC47" s="29"/>
      <c r="GD47" s="29"/>
      <c r="GE47" s="29"/>
      <c r="GF47" s="29"/>
      <c r="GG47" s="29"/>
      <c r="GH47" s="29"/>
      <c r="GI47" s="29"/>
      <c r="GJ47" s="29"/>
      <c r="GK47" s="29"/>
      <c r="GL47" s="29"/>
      <c r="GM47" s="29"/>
      <c r="GN47" s="29"/>
      <c r="GO47" s="29"/>
      <c r="GP47" s="29"/>
      <c r="GQ47" s="29"/>
      <c r="GR47" s="29"/>
      <c r="GS47" s="29"/>
      <c r="GT47" s="29"/>
      <c r="GU47" s="29"/>
      <c r="GV47" s="29"/>
      <c r="GW47" s="29"/>
      <c r="GX47" s="29"/>
      <c r="GY47" s="29"/>
      <c r="GZ47" s="29"/>
      <c r="HA47" s="29"/>
      <c r="HB47" s="29"/>
      <c r="HC47" s="29"/>
      <c r="HD47" s="29"/>
      <c r="HE47" s="29"/>
      <c r="HF47" s="29"/>
      <c r="HG47" s="29"/>
      <c r="HH47" s="29"/>
      <c r="HI47" s="29"/>
      <c r="HJ47" s="29"/>
      <c r="HK47" s="29"/>
      <c r="HL47" s="29"/>
      <c r="HM47" s="29"/>
      <c r="HN47" s="29"/>
      <c r="HO47" s="29"/>
      <c r="HP47" s="29"/>
      <c r="HQ47" s="29"/>
      <c r="HR47" s="29"/>
      <c r="HS47" s="29"/>
      <c r="HT47" s="29"/>
      <c r="HU47" s="29"/>
      <c r="HV47" s="29"/>
      <c r="HW47" s="29"/>
      <c r="HX47" s="29"/>
      <c r="HY47" s="29"/>
      <c r="HZ47" s="29"/>
      <c r="IA47" s="29"/>
      <c r="IB47" s="29"/>
      <c r="IC47" s="29"/>
      <c r="ID47" s="29"/>
      <c r="IE47" s="29"/>
      <c r="IF47" s="29"/>
      <c r="IG47" s="29"/>
      <c r="IH47" s="29"/>
      <c r="II47" s="29"/>
      <c r="IJ47" s="29"/>
      <c r="IK47" s="29"/>
      <c r="IL47" s="29"/>
      <c r="IM47" s="29"/>
      <c r="IN47" s="29"/>
      <c r="IO47" s="29"/>
      <c r="IP47" s="29"/>
      <c r="IQ47" s="29"/>
      <c r="IR47" s="29"/>
      <c r="IS47" s="29"/>
      <c r="IT47" s="29"/>
      <c r="IU47" s="30"/>
    </row>
    <row r="48" spans="1:255" ht="14.25" customHeight="1" x14ac:dyDescent="0.2">
      <c r="A48" s="93" t="str">
        <f ca="1">IF(OFFSET('Ordre des parties'!I35,0,INT((10-ABS($A$11))/2)*3)=0,"",OFFSET('Ordre des parties'!I35,0,INT((10-ABS($A$11))/2)*3))</f>
        <v/>
      </c>
      <c r="B48" s="94" t="str">
        <f ca="1">IF(OFFSET('Ordre des parties'!J35,0,INT((10-ABS($A$11))/2)*3)=0,"",OFFSET('Ordre des parties'!J35,0,INT((10-ABS($A$11))/2)*3))</f>
        <v/>
      </c>
      <c r="C48" s="103" t="str">
        <f t="shared" ca="1" si="12"/>
        <v/>
      </c>
      <c r="D48" s="104" t="str">
        <f t="shared" ca="1" si="12"/>
        <v/>
      </c>
      <c r="E48" s="97"/>
      <c r="F48" s="98"/>
      <c r="G48" s="97"/>
      <c r="H48" s="98"/>
      <c r="I48" s="97"/>
      <c r="J48" s="98"/>
      <c r="K48" s="97"/>
      <c r="L48" s="98"/>
      <c r="M48" s="97"/>
      <c r="N48" s="98"/>
      <c r="O48" s="248" t="str">
        <f t="shared" ca="1" si="13"/>
        <v/>
      </c>
      <c r="P48" s="249"/>
      <c r="Q48" s="249"/>
      <c r="R48" s="249"/>
      <c r="S48" s="250"/>
      <c r="T48" s="99" t="str">
        <f t="shared" ca="1" si="14"/>
        <v/>
      </c>
      <c r="U48" s="100" t="str">
        <f t="shared" ca="1" si="15"/>
        <v/>
      </c>
      <c r="V48" s="101" t="str">
        <f t="shared" ca="1" si="16"/>
        <v/>
      </c>
      <c r="W48" s="102" t="str">
        <f t="shared" ca="1" si="17"/>
        <v/>
      </c>
      <c r="X48" s="72" t="str">
        <f t="shared" ca="1" si="18"/>
        <v/>
      </c>
      <c r="Y48" s="53"/>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29"/>
      <c r="GJ48" s="29"/>
      <c r="GK48" s="29"/>
      <c r="GL48" s="29"/>
      <c r="GM48" s="29"/>
      <c r="GN48" s="29"/>
      <c r="GO48" s="29"/>
      <c r="GP48" s="29"/>
      <c r="GQ48" s="29"/>
      <c r="GR48" s="29"/>
      <c r="GS48" s="29"/>
      <c r="GT48" s="29"/>
      <c r="GU48" s="29"/>
      <c r="GV48" s="29"/>
      <c r="GW48" s="29"/>
      <c r="GX48" s="29"/>
      <c r="GY48" s="29"/>
      <c r="GZ48" s="29"/>
      <c r="HA48" s="29"/>
      <c r="HB48" s="29"/>
      <c r="HC48" s="29"/>
      <c r="HD48" s="29"/>
      <c r="HE48" s="29"/>
      <c r="HF48" s="29"/>
      <c r="HG48" s="29"/>
      <c r="HH48" s="29"/>
      <c r="HI48" s="29"/>
      <c r="HJ48" s="29"/>
      <c r="HK48" s="29"/>
      <c r="HL48" s="29"/>
      <c r="HM48" s="29"/>
      <c r="HN48" s="29"/>
      <c r="HO48" s="29"/>
      <c r="HP48" s="29"/>
      <c r="HQ48" s="29"/>
      <c r="HR48" s="29"/>
      <c r="HS48" s="29"/>
      <c r="HT48" s="29"/>
      <c r="HU48" s="29"/>
      <c r="HV48" s="29"/>
      <c r="HW48" s="29"/>
      <c r="HX48" s="29"/>
      <c r="HY48" s="29"/>
      <c r="HZ48" s="29"/>
      <c r="IA48" s="29"/>
      <c r="IB48" s="29"/>
      <c r="IC48" s="29"/>
      <c r="ID48" s="29"/>
      <c r="IE48" s="29"/>
      <c r="IF48" s="29"/>
      <c r="IG48" s="29"/>
      <c r="IH48" s="29"/>
      <c r="II48" s="29"/>
      <c r="IJ48" s="29"/>
      <c r="IK48" s="29"/>
      <c r="IL48" s="29"/>
      <c r="IM48" s="29"/>
      <c r="IN48" s="29"/>
      <c r="IO48" s="29"/>
      <c r="IP48" s="29"/>
      <c r="IQ48" s="29"/>
      <c r="IR48" s="29"/>
      <c r="IS48" s="29"/>
      <c r="IT48" s="29"/>
      <c r="IU48" s="30"/>
    </row>
    <row r="49" spans="1:255" ht="14.25" customHeight="1" x14ac:dyDescent="0.2">
      <c r="A49" s="93" t="str">
        <f ca="1">IF(OFFSET('Ordre des parties'!I36,0,INT((10-ABS($A$11))/2)*3)=0,"",OFFSET('Ordre des parties'!I36,0,INT((10-ABS($A$11))/2)*3))</f>
        <v/>
      </c>
      <c r="B49" s="94" t="str">
        <f ca="1">IF(OFFSET('Ordre des parties'!J36,0,INT((10-ABS($A$11))/2)*3)=0,"",OFFSET('Ordre des parties'!J36,0,INT((10-ABS($A$11))/2)*3))</f>
        <v/>
      </c>
      <c r="C49" s="103" t="str">
        <f t="shared" ca="1" si="12"/>
        <v/>
      </c>
      <c r="D49" s="104" t="str">
        <f t="shared" ca="1" si="12"/>
        <v/>
      </c>
      <c r="E49" s="97"/>
      <c r="F49" s="98"/>
      <c r="G49" s="97"/>
      <c r="H49" s="98"/>
      <c r="I49" s="97"/>
      <c r="J49" s="98"/>
      <c r="K49" s="97"/>
      <c r="L49" s="98"/>
      <c r="M49" s="97"/>
      <c r="N49" s="98"/>
      <c r="O49" s="248" t="str">
        <f t="shared" ca="1" si="13"/>
        <v/>
      </c>
      <c r="P49" s="249"/>
      <c r="Q49" s="249"/>
      <c r="R49" s="249"/>
      <c r="S49" s="250"/>
      <c r="T49" s="99" t="str">
        <f t="shared" ca="1" si="14"/>
        <v/>
      </c>
      <c r="U49" s="100" t="str">
        <f t="shared" ca="1" si="15"/>
        <v/>
      </c>
      <c r="V49" s="101" t="str">
        <f t="shared" ca="1" si="16"/>
        <v/>
      </c>
      <c r="W49" s="102" t="str">
        <f t="shared" ca="1" si="17"/>
        <v/>
      </c>
      <c r="X49" s="72" t="str">
        <f t="shared" ca="1" si="18"/>
        <v/>
      </c>
      <c r="Y49" s="53"/>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c r="EV49" s="29"/>
      <c r="EW49" s="29"/>
      <c r="EX49" s="29"/>
      <c r="EY49" s="29"/>
      <c r="EZ49" s="29"/>
      <c r="FA49" s="29"/>
      <c r="FB49" s="29"/>
      <c r="FC49" s="29"/>
      <c r="FD49" s="29"/>
      <c r="FE49" s="29"/>
      <c r="FF49" s="29"/>
      <c r="FG49" s="29"/>
      <c r="FH49" s="29"/>
      <c r="FI49" s="29"/>
      <c r="FJ49" s="29"/>
      <c r="FK49" s="29"/>
      <c r="FL49" s="29"/>
      <c r="FM49" s="29"/>
      <c r="FN49" s="29"/>
      <c r="FO49" s="29"/>
      <c r="FP49" s="29"/>
      <c r="FQ49" s="29"/>
      <c r="FR49" s="29"/>
      <c r="FS49" s="29"/>
      <c r="FT49" s="29"/>
      <c r="FU49" s="29"/>
      <c r="FV49" s="29"/>
      <c r="FW49" s="29"/>
      <c r="FX49" s="29"/>
      <c r="FY49" s="29"/>
      <c r="FZ49" s="29"/>
      <c r="GA49" s="29"/>
      <c r="GB49" s="29"/>
      <c r="GC49" s="29"/>
      <c r="GD49" s="29"/>
      <c r="GE49" s="29"/>
      <c r="GF49" s="29"/>
      <c r="GG49" s="29"/>
      <c r="GH49" s="29"/>
      <c r="GI49" s="29"/>
      <c r="GJ49" s="29"/>
      <c r="GK49" s="29"/>
      <c r="GL49" s="29"/>
      <c r="GM49" s="29"/>
      <c r="GN49" s="29"/>
      <c r="GO49" s="29"/>
      <c r="GP49" s="29"/>
      <c r="GQ49" s="29"/>
      <c r="GR49" s="29"/>
      <c r="GS49" s="29"/>
      <c r="GT49" s="29"/>
      <c r="GU49" s="29"/>
      <c r="GV49" s="29"/>
      <c r="GW49" s="29"/>
      <c r="GX49" s="29"/>
      <c r="GY49" s="29"/>
      <c r="GZ49" s="29"/>
      <c r="HA49" s="29"/>
      <c r="HB49" s="29"/>
      <c r="HC49" s="29"/>
      <c r="HD49" s="29"/>
      <c r="HE49" s="29"/>
      <c r="HF49" s="29"/>
      <c r="HG49" s="29"/>
      <c r="HH49" s="29"/>
      <c r="HI49" s="29"/>
      <c r="HJ49" s="29"/>
      <c r="HK49" s="29"/>
      <c r="HL49" s="29"/>
      <c r="HM49" s="29"/>
      <c r="HN49" s="29"/>
      <c r="HO49" s="29"/>
      <c r="HP49" s="29"/>
      <c r="HQ49" s="29"/>
      <c r="HR49" s="29"/>
      <c r="HS49" s="29"/>
      <c r="HT49" s="29"/>
      <c r="HU49" s="29"/>
      <c r="HV49" s="29"/>
      <c r="HW49" s="29"/>
      <c r="HX49" s="29"/>
      <c r="HY49" s="29"/>
      <c r="HZ49" s="29"/>
      <c r="IA49" s="29"/>
      <c r="IB49" s="29"/>
      <c r="IC49" s="29"/>
      <c r="ID49" s="29"/>
      <c r="IE49" s="29"/>
      <c r="IF49" s="29"/>
      <c r="IG49" s="29"/>
      <c r="IH49" s="29"/>
      <c r="II49" s="29"/>
      <c r="IJ49" s="29"/>
      <c r="IK49" s="29"/>
      <c r="IL49" s="29"/>
      <c r="IM49" s="29"/>
      <c r="IN49" s="29"/>
      <c r="IO49" s="29"/>
      <c r="IP49" s="29"/>
      <c r="IQ49" s="29"/>
      <c r="IR49" s="29"/>
      <c r="IS49" s="29"/>
      <c r="IT49" s="29"/>
      <c r="IU49" s="30"/>
    </row>
    <row r="50" spans="1:255" ht="14.25" customHeight="1" x14ac:dyDescent="0.2">
      <c r="A50" s="93" t="str">
        <f ca="1">IF(OFFSET('Ordre des parties'!I37,0,INT((10-ABS($A$11))/2)*3)=0,"",OFFSET('Ordre des parties'!I37,0,INT((10-ABS($A$11))/2)*3))</f>
        <v/>
      </c>
      <c r="B50" s="94" t="str">
        <f ca="1">IF(OFFSET('Ordre des parties'!J37,0,INT((10-ABS($A$11))/2)*3)=0,"",OFFSET('Ordre des parties'!J37,0,INT((10-ABS($A$11))/2)*3))</f>
        <v/>
      </c>
      <c r="C50" s="103" t="str">
        <f t="shared" ca="1" si="12"/>
        <v/>
      </c>
      <c r="D50" s="104" t="str">
        <f t="shared" ca="1" si="12"/>
        <v/>
      </c>
      <c r="E50" s="97"/>
      <c r="F50" s="98"/>
      <c r="G50" s="97"/>
      <c r="H50" s="98"/>
      <c r="I50" s="97"/>
      <c r="J50" s="98"/>
      <c r="K50" s="97"/>
      <c r="L50" s="98"/>
      <c r="M50" s="97"/>
      <c r="N50" s="98"/>
      <c r="O50" s="248" t="str">
        <f t="shared" ca="1" si="13"/>
        <v/>
      </c>
      <c r="P50" s="249"/>
      <c r="Q50" s="249"/>
      <c r="R50" s="249"/>
      <c r="S50" s="250"/>
      <c r="T50" s="99" t="str">
        <f t="shared" ca="1" si="14"/>
        <v/>
      </c>
      <c r="U50" s="100" t="str">
        <f t="shared" ca="1" si="15"/>
        <v/>
      </c>
      <c r="V50" s="101" t="str">
        <f t="shared" ca="1" si="16"/>
        <v/>
      </c>
      <c r="W50" s="102" t="str">
        <f t="shared" ca="1" si="17"/>
        <v/>
      </c>
      <c r="X50" s="72" t="str">
        <f t="shared" ca="1" si="18"/>
        <v/>
      </c>
      <c r="Y50" s="53"/>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c r="EP50" s="29"/>
      <c r="EQ50" s="29"/>
      <c r="ER50" s="29"/>
      <c r="ES50" s="29"/>
      <c r="ET50" s="29"/>
      <c r="EU50" s="29"/>
      <c r="EV50" s="29"/>
      <c r="EW50" s="29"/>
      <c r="EX50" s="29"/>
      <c r="EY50" s="29"/>
      <c r="EZ50" s="29"/>
      <c r="FA50" s="29"/>
      <c r="FB50" s="29"/>
      <c r="FC50" s="29"/>
      <c r="FD50" s="29"/>
      <c r="FE50" s="29"/>
      <c r="FF50" s="29"/>
      <c r="FG50" s="29"/>
      <c r="FH50" s="29"/>
      <c r="FI50" s="29"/>
      <c r="FJ50" s="29"/>
      <c r="FK50" s="29"/>
      <c r="FL50" s="29"/>
      <c r="FM50" s="29"/>
      <c r="FN50" s="29"/>
      <c r="FO50" s="29"/>
      <c r="FP50" s="29"/>
      <c r="FQ50" s="29"/>
      <c r="FR50" s="29"/>
      <c r="FS50" s="29"/>
      <c r="FT50" s="29"/>
      <c r="FU50" s="29"/>
      <c r="FV50" s="29"/>
      <c r="FW50" s="29"/>
      <c r="FX50" s="29"/>
      <c r="FY50" s="29"/>
      <c r="FZ50" s="29"/>
      <c r="GA50" s="29"/>
      <c r="GB50" s="29"/>
      <c r="GC50" s="29"/>
      <c r="GD50" s="29"/>
      <c r="GE50" s="29"/>
      <c r="GF50" s="29"/>
      <c r="GG50" s="29"/>
      <c r="GH50" s="29"/>
      <c r="GI50" s="29"/>
      <c r="GJ50" s="29"/>
      <c r="GK50" s="29"/>
      <c r="GL50" s="29"/>
      <c r="GM50" s="29"/>
      <c r="GN50" s="29"/>
      <c r="GO50" s="29"/>
      <c r="GP50" s="29"/>
      <c r="GQ50" s="29"/>
      <c r="GR50" s="29"/>
      <c r="GS50" s="29"/>
      <c r="GT50" s="29"/>
      <c r="GU50" s="29"/>
      <c r="GV50" s="29"/>
      <c r="GW50" s="29"/>
      <c r="GX50" s="29"/>
      <c r="GY50" s="29"/>
      <c r="GZ50" s="29"/>
      <c r="HA50" s="29"/>
      <c r="HB50" s="29"/>
      <c r="HC50" s="29"/>
      <c r="HD50" s="29"/>
      <c r="HE50" s="29"/>
      <c r="HF50" s="29"/>
      <c r="HG50" s="29"/>
      <c r="HH50" s="29"/>
      <c r="HI50" s="29"/>
      <c r="HJ50" s="29"/>
      <c r="HK50" s="29"/>
      <c r="HL50" s="29"/>
      <c r="HM50" s="29"/>
      <c r="HN50" s="29"/>
      <c r="HO50" s="29"/>
      <c r="HP50" s="29"/>
      <c r="HQ50" s="29"/>
      <c r="HR50" s="29"/>
      <c r="HS50" s="29"/>
      <c r="HT50" s="29"/>
      <c r="HU50" s="29"/>
      <c r="HV50" s="29"/>
      <c r="HW50" s="29"/>
      <c r="HX50" s="29"/>
      <c r="HY50" s="29"/>
      <c r="HZ50" s="29"/>
      <c r="IA50" s="29"/>
      <c r="IB50" s="29"/>
      <c r="IC50" s="29"/>
      <c r="ID50" s="29"/>
      <c r="IE50" s="29"/>
      <c r="IF50" s="29"/>
      <c r="IG50" s="29"/>
      <c r="IH50" s="29"/>
      <c r="II50" s="29"/>
      <c r="IJ50" s="29"/>
      <c r="IK50" s="29"/>
      <c r="IL50" s="29"/>
      <c r="IM50" s="29"/>
      <c r="IN50" s="29"/>
      <c r="IO50" s="29"/>
      <c r="IP50" s="29"/>
      <c r="IQ50" s="29"/>
      <c r="IR50" s="29"/>
      <c r="IS50" s="29"/>
      <c r="IT50" s="29"/>
      <c r="IU50" s="30"/>
    </row>
    <row r="51" spans="1:255" ht="14.25" customHeight="1" x14ac:dyDescent="0.2">
      <c r="A51" s="93" t="str">
        <f ca="1">IF(OFFSET('Ordre des parties'!I38,0,INT((10-ABS($A$11))/2)*3)=0,"",OFFSET('Ordre des parties'!I38,0,INT((10-ABS($A$11))/2)*3))</f>
        <v/>
      </c>
      <c r="B51" s="94" t="str">
        <f ca="1">IF(OFFSET('Ordre des parties'!J38,0,INT((10-ABS($A$11))/2)*3)=0,"",OFFSET('Ordre des parties'!J38,0,INT((10-ABS($A$11))/2)*3))</f>
        <v/>
      </c>
      <c r="C51" s="103" t="str">
        <f t="shared" ca="1" si="12"/>
        <v/>
      </c>
      <c r="D51" s="104" t="str">
        <f t="shared" ca="1" si="12"/>
        <v/>
      </c>
      <c r="E51" s="97"/>
      <c r="F51" s="98"/>
      <c r="G51" s="97"/>
      <c r="H51" s="98"/>
      <c r="I51" s="97"/>
      <c r="J51" s="98"/>
      <c r="K51" s="97"/>
      <c r="L51" s="98"/>
      <c r="M51" s="97"/>
      <c r="N51" s="98"/>
      <c r="O51" s="248" t="str">
        <f t="shared" ca="1" si="13"/>
        <v/>
      </c>
      <c r="P51" s="249"/>
      <c r="Q51" s="249"/>
      <c r="R51" s="249"/>
      <c r="S51" s="250"/>
      <c r="T51" s="99" t="str">
        <f t="shared" ca="1" si="14"/>
        <v/>
      </c>
      <c r="U51" s="100" t="str">
        <f t="shared" ca="1" si="15"/>
        <v/>
      </c>
      <c r="V51" s="101" t="str">
        <f t="shared" ca="1" si="16"/>
        <v/>
      </c>
      <c r="W51" s="102" t="str">
        <f t="shared" ca="1" si="17"/>
        <v/>
      </c>
      <c r="X51" s="72" t="str">
        <f t="shared" ca="1" si="18"/>
        <v/>
      </c>
      <c r="Y51" s="53"/>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c r="EO51" s="29"/>
      <c r="EP51" s="29"/>
      <c r="EQ51" s="29"/>
      <c r="ER51" s="29"/>
      <c r="ES51" s="29"/>
      <c r="ET51" s="29"/>
      <c r="EU51" s="29"/>
      <c r="EV51" s="29"/>
      <c r="EW51" s="29"/>
      <c r="EX51" s="29"/>
      <c r="EY51" s="29"/>
      <c r="EZ51" s="29"/>
      <c r="FA51" s="29"/>
      <c r="FB51" s="29"/>
      <c r="FC51" s="29"/>
      <c r="FD51" s="29"/>
      <c r="FE51" s="29"/>
      <c r="FF51" s="29"/>
      <c r="FG51" s="29"/>
      <c r="FH51" s="29"/>
      <c r="FI51" s="29"/>
      <c r="FJ51" s="29"/>
      <c r="FK51" s="29"/>
      <c r="FL51" s="29"/>
      <c r="FM51" s="29"/>
      <c r="FN51" s="29"/>
      <c r="FO51" s="29"/>
      <c r="FP51" s="29"/>
      <c r="FQ51" s="29"/>
      <c r="FR51" s="29"/>
      <c r="FS51" s="29"/>
      <c r="FT51" s="29"/>
      <c r="FU51" s="29"/>
      <c r="FV51" s="29"/>
      <c r="FW51" s="29"/>
      <c r="FX51" s="29"/>
      <c r="FY51" s="29"/>
      <c r="FZ51" s="29"/>
      <c r="GA51" s="29"/>
      <c r="GB51" s="29"/>
      <c r="GC51" s="29"/>
      <c r="GD51" s="29"/>
      <c r="GE51" s="29"/>
      <c r="GF51" s="29"/>
      <c r="GG51" s="29"/>
      <c r="GH51" s="29"/>
      <c r="GI51" s="29"/>
      <c r="GJ51" s="29"/>
      <c r="GK51" s="29"/>
      <c r="GL51" s="29"/>
      <c r="GM51" s="29"/>
      <c r="GN51" s="29"/>
      <c r="GO51" s="29"/>
      <c r="GP51" s="29"/>
      <c r="GQ51" s="29"/>
      <c r="GR51" s="29"/>
      <c r="GS51" s="29"/>
      <c r="GT51" s="29"/>
      <c r="GU51" s="29"/>
      <c r="GV51" s="29"/>
      <c r="GW51" s="29"/>
      <c r="GX51" s="29"/>
      <c r="GY51" s="29"/>
      <c r="GZ51" s="29"/>
      <c r="HA51" s="29"/>
      <c r="HB51" s="29"/>
      <c r="HC51" s="29"/>
      <c r="HD51" s="29"/>
      <c r="HE51" s="29"/>
      <c r="HF51" s="29"/>
      <c r="HG51" s="29"/>
      <c r="HH51" s="29"/>
      <c r="HI51" s="29"/>
      <c r="HJ51" s="29"/>
      <c r="HK51" s="29"/>
      <c r="HL51" s="29"/>
      <c r="HM51" s="29"/>
      <c r="HN51" s="29"/>
      <c r="HO51" s="29"/>
      <c r="HP51" s="29"/>
      <c r="HQ51" s="29"/>
      <c r="HR51" s="29"/>
      <c r="HS51" s="29"/>
      <c r="HT51" s="29"/>
      <c r="HU51" s="29"/>
      <c r="HV51" s="29"/>
      <c r="HW51" s="29"/>
      <c r="HX51" s="29"/>
      <c r="HY51" s="29"/>
      <c r="HZ51" s="29"/>
      <c r="IA51" s="29"/>
      <c r="IB51" s="29"/>
      <c r="IC51" s="29"/>
      <c r="ID51" s="29"/>
      <c r="IE51" s="29"/>
      <c r="IF51" s="29"/>
      <c r="IG51" s="29"/>
      <c r="IH51" s="29"/>
      <c r="II51" s="29"/>
      <c r="IJ51" s="29"/>
      <c r="IK51" s="29"/>
      <c r="IL51" s="29"/>
      <c r="IM51" s="29"/>
      <c r="IN51" s="29"/>
      <c r="IO51" s="29"/>
      <c r="IP51" s="29"/>
      <c r="IQ51" s="29"/>
      <c r="IR51" s="29"/>
      <c r="IS51" s="29"/>
      <c r="IT51" s="29"/>
      <c r="IU51" s="30"/>
    </row>
    <row r="52" spans="1:255" ht="14.25" customHeight="1" x14ac:dyDescent="0.2">
      <c r="A52" s="93" t="str">
        <f ca="1">IF(OFFSET('Ordre des parties'!I39,0,INT((10-ABS($A$11))/2)*3)=0,"",OFFSET('Ordre des parties'!I39,0,INT((10-ABS($A$11))/2)*3))</f>
        <v/>
      </c>
      <c r="B52" s="94" t="str">
        <f ca="1">IF(OFFSET('Ordre des parties'!J39,0,INT((10-ABS($A$11))/2)*3)=0,"",OFFSET('Ordre des parties'!J39,0,INT((10-ABS($A$11))/2)*3))</f>
        <v/>
      </c>
      <c r="C52" s="103" t="str">
        <f t="shared" ca="1" si="12"/>
        <v/>
      </c>
      <c r="D52" s="104" t="str">
        <f t="shared" ca="1" si="12"/>
        <v/>
      </c>
      <c r="E52" s="97"/>
      <c r="F52" s="98"/>
      <c r="G52" s="97"/>
      <c r="H52" s="98"/>
      <c r="I52" s="97"/>
      <c r="J52" s="98"/>
      <c r="K52" s="97"/>
      <c r="L52" s="98"/>
      <c r="M52" s="97"/>
      <c r="N52" s="98"/>
      <c r="O52" s="248" t="str">
        <f t="shared" ca="1" si="13"/>
        <v/>
      </c>
      <c r="P52" s="249"/>
      <c r="Q52" s="249"/>
      <c r="R52" s="249"/>
      <c r="S52" s="250"/>
      <c r="T52" s="99" t="str">
        <f t="shared" ca="1" si="14"/>
        <v/>
      </c>
      <c r="U52" s="100" t="str">
        <f t="shared" ca="1" si="15"/>
        <v/>
      </c>
      <c r="V52" s="101" t="str">
        <f t="shared" ca="1" si="16"/>
        <v/>
      </c>
      <c r="W52" s="102" t="str">
        <f t="shared" ca="1" si="17"/>
        <v/>
      </c>
      <c r="X52" s="72" t="str">
        <f t="shared" ca="1" si="18"/>
        <v/>
      </c>
      <c r="Y52" s="53"/>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c r="EO52" s="29"/>
      <c r="EP52" s="29"/>
      <c r="EQ52" s="29"/>
      <c r="ER52" s="29"/>
      <c r="ES52" s="29"/>
      <c r="ET52" s="29"/>
      <c r="EU52" s="29"/>
      <c r="EV52" s="29"/>
      <c r="EW52" s="29"/>
      <c r="EX52" s="29"/>
      <c r="EY52" s="29"/>
      <c r="EZ52" s="29"/>
      <c r="FA52" s="29"/>
      <c r="FB52" s="29"/>
      <c r="FC52" s="29"/>
      <c r="FD52" s="29"/>
      <c r="FE52" s="29"/>
      <c r="FF52" s="29"/>
      <c r="FG52" s="29"/>
      <c r="FH52" s="29"/>
      <c r="FI52" s="29"/>
      <c r="FJ52" s="29"/>
      <c r="FK52" s="29"/>
      <c r="FL52" s="29"/>
      <c r="FM52" s="29"/>
      <c r="FN52" s="29"/>
      <c r="FO52" s="29"/>
      <c r="FP52" s="29"/>
      <c r="FQ52" s="29"/>
      <c r="FR52" s="29"/>
      <c r="FS52" s="29"/>
      <c r="FT52" s="29"/>
      <c r="FU52" s="29"/>
      <c r="FV52" s="29"/>
      <c r="FW52" s="29"/>
      <c r="FX52" s="29"/>
      <c r="FY52" s="29"/>
      <c r="FZ52" s="29"/>
      <c r="GA52" s="29"/>
      <c r="GB52" s="29"/>
      <c r="GC52" s="29"/>
      <c r="GD52" s="29"/>
      <c r="GE52" s="29"/>
      <c r="GF52" s="29"/>
      <c r="GG52" s="29"/>
      <c r="GH52" s="29"/>
      <c r="GI52" s="29"/>
      <c r="GJ52" s="29"/>
      <c r="GK52" s="29"/>
      <c r="GL52" s="29"/>
      <c r="GM52" s="29"/>
      <c r="GN52" s="29"/>
      <c r="GO52" s="29"/>
      <c r="GP52" s="29"/>
      <c r="GQ52" s="29"/>
      <c r="GR52" s="29"/>
      <c r="GS52" s="29"/>
      <c r="GT52" s="29"/>
      <c r="GU52" s="29"/>
      <c r="GV52" s="29"/>
      <c r="GW52" s="29"/>
      <c r="GX52" s="29"/>
      <c r="GY52" s="29"/>
      <c r="GZ52" s="29"/>
      <c r="HA52" s="29"/>
      <c r="HB52" s="29"/>
      <c r="HC52" s="29"/>
      <c r="HD52" s="29"/>
      <c r="HE52" s="29"/>
      <c r="HF52" s="29"/>
      <c r="HG52" s="29"/>
      <c r="HH52" s="29"/>
      <c r="HI52" s="29"/>
      <c r="HJ52" s="29"/>
      <c r="HK52" s="29"/>
      <c r="HL52" s="29"/>
      <c r="HM52" s="29"/>
      <c r="HN52" s="29"/>
      <c r="HO52" s="29"/>
      <c r="HP52" s="29"/>
      <c r="HQ52" s="29"/>
      <c r="HR52" s="29"/>
      <c r="HS52" s="29"/>
      <c r="HT52" s="29"/>
      <c r="HU52" s="29"/>
      <c r="HV52" s="29"/>
      <c r="HW52" s="29"/>
      <c r="HX52" s="29"/>
      <c r="HY52" s="29"/>
      <c r="HZ52" s="29"/>
      <c r="IA52" s="29"/>
      <c r="IB52" s="29"/>
      <c r="IC52" s="29"/>
      <c r="ID52" s="29"/>
      <c r="IE52" s="29"/>
      <c r="IF52" s="29"/>
      <c r="IG52" s="29"/>
      <c r="IH52" s="29"/>
      <c r="II52" s="29"/>
      <c r="IJ52" s="29"/>
      <c r="IK52" s="29"/>
      <c r="IL52" s="29"/>
      <c r="IM52" s="29"/>
      <c r="IN52" s="29"/>
      <c r="IO52" s="29"/>
      <c r="IP52" s="29"/>
      <c r="IQ52" s="29"/>
      <c r="IR52" s="29"/>
      <c r="IS52" s="29"/>
      <c r="IT52" s="29"/>
      <c r="IU52" s="30"/>
    </row>
    <row r="53" spans="1:255" ht="14.25" customHeight="1" x14ac:dyDescent="0.2">
      <c r="A53" s="93" t="str">
        <f ca="1">IF(OFFSET('Ordre des parties'!I40,0,INT((10-ABS($A$11))/2)*3)=0,"",OFFSET('Ordre des parties'!I40,0,INT((10-ABS($A$11))/2)*3))</f>
        <v/>
      </c>
      <c r="B53" s="94" t="str">
        <f ca="1">IF(OFFSET('Ordre des parties'!J40,0,INT((10-ABS($A$11))/2)*3)=0,"",OFFSET('Ordre des parties'!J40,0,INT((10-ABS($A$11))/2)*3))</f>
        <v/>
      </c>
      <c r="C53" s="103" t="str">
        <f t="shared" ca="1" si="12"/>
        <v/>
      </c>
      <c r="D53" s="104" t="str">
        <f t="shared" ca="1" si="12"/>
        <v/>
      </c>
      <c r="E53" s="97"/>
      <c r="F53" s="98"/>
      <c r="G53" s="97"/>
      <c r="H53" s="98"/>
      <c r="I53" s="97"/>
      <c r="J53" s="98"/>
      <c r="K53" s="97"/>
      <c r="L53" s="98"/>
      <c r="M53" s="97"/>
      <c r="N53" s="98"/>
      <c r="O53" s="248" t="str">
        <f t="shared" ca="1" si="13"/>
        <v/>
      </c>
      <c r="P53" s="249"/>
      <c r="Q53" s="249"/>
      <c r="R53" s="249"/>
      <c r="S53" s="250"/>
      <c r="T53" s="99" t="str">
        <f t="shared" ca="1" si="14"/>
        <v/>
      </c>
      <c r="U53" s="100" t="str">
        <f t="shared" ca="1" si="15"/>
        <v/>
      </c>
      <c r="V53" s="101" t="str">
        <f t="shared" ca="1" si="16"/>
        <v/>
      </c>
      <c r="W53" s="102" t="str">
        <f t="shared" ca="1" si="17"/>
        <v/>
      </c>
      <c r="X53" s="72" t="str">
        <f t="shared" ca="1" si="18"/>
        <v/>
      </c>
      <c r="Y53" s="53"/>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c r="EP53" s="29"/>
      <c r="EQ53" s="29"/>
      <c r="ER53" s="29"/>
      <c r="ES53" s="29"/>
      <c r="ET53" s="29"/>
      <c r="EU53" s="29"/>
      <c r="EV53" s="29"/>
      <c r="EW53" s="29"/>
      <c r="EX53" s="29"/>
      <c r="EY53" s="29"/>
      <c r="EZ53" s="29"/>
      <c r="FA53" s="29"/>
      <c r="FB53" s="29"/>
      <c r="FC53" s="29"/>
      <c r="FD53" s="29"/>
      <c r="FE53" s="29"/>
      <c r="FF53" s="29"/>
      <c r="FG53" s="29"/>
      <c r="FH53" s="29"/>
      <c r="FI53" s="29"/>
      <c r="FJ53" s="29"/>
      <c r="FK53" s="29"/>
      <c r="FL53" s="29"/>
      <c r="FM53" s="29"/>
      <c r="FN53" s="29"/>
      <c r="FO53" s="29"/>
      <c r="FP53" s="29"/>
      <c r="FQ53" s="29"/>
      <c r="FR53" s="29"/>
      <c r="FS53" s="29"/>
      <c r="FT53" s="29"/>
      <c r="FU53" s="29"/>
      <c r="FV53" s="29"/>
      <c r="FW53" s="29"/>
      <c r="FX53" s="29"/>
      <c r="FY53" s="29"/>
      <c r="FZ53" s="29"/>
      <c r="GA53" s="29"/>
      <c r="GB53" s="29"/>
      <c r="GC53" s="29"/>
      <c r="GD53" s="29"/>
      <c r="GE53" s="29"/>
      <c r="GF53" s="29"/>
      <c r="GG53" s="29"/>
      <c r="GH53" s="29"/>
      <c r="GI53" s="29"/>
      <c r="GJ53" s="29"/>
      <c r="GK53" s="29"/>
      <c r="GL53" s="29"/>
      <c r="GM53" s="29"/>
      <c r="GN53" s="29"/>
      <c r="GO53" s="29"/>
      <c r="GP53" s="29"/>
      <c r="GQ53" s="29"/>
      <c r="GR53" s="29"/>
      <c r="GS53" s="29"/>
      <c r="GT53" s="29"/>
      <c r="GU53" s="29"/>
      <c r="GV53" s="29"/>
      <c r="GW53" s="29"/>
      <c r="GX53" s="29"/>
      <c r="GY53" s="29"/>
      <c r="GZ53" s="29"/>
      <c r="HA53" s="29"/>
      <c r="HB53" s="29"/>
      <c r="HC53" s="29"/>
      <c r="HD53" s="29"/>
      <c r="HE53" s="29"/>
      <c r="HF53" s="29"/>
      <c r="HG53" s="29"/>
      <c r="HH53" s="29"/>
      <c r="HI53" s="29"/>
      <c r="HJ53" s="29"/>
      <c r="HK53" s="29"/>
      <c r="HL53" s="29"/>
      <c r="HM53" s="29"/>
      <c r="HN53" s="29"/>
      <c r="HO53" s="29"/>
      <c r="HP53" s="29"/>
      <c r="HQ53" s="29"/>
      <c r="HR53" s="29"/>
      <c r="HS53" s="29"/>
      <c r="HT53" s="29"/>
      <c r="HU53" s="29"/>
      <c r="HV53" s="29"/>
      <c r="HW53" s="29"/>
      <c r="HX53" s="29"/>
      <c r="HY53" s="29"/>
      <c r="HZ53" s="29"/>
      <c r="IA53" s="29"/>
      <c r="IB53" s="29"/>
      <c r="IC53" s="29"/>
      <c r="ID53" s="29"/>
      <c r="IE53" s="29"/>
      <c r="IF53" s="29"/>
      <c r="IG53" s="29"/>
      <c r="IH53" s="29"/>
      <c r="II53" s="29"/>
      <c r="IJ53" s="29"/>
      <c r="IK53" s="29"/>
      <c r="IL53" s="29"/>
      <c r="IM53" s="29"/>
      <c r="IN53" s="29"/>
      <c r="IO53" s="29"/>
      <c r="IP53" s="29"/>
      <c r="IQ53" s="29"/>
      <c r="IR53" s="29"/>
      <c r="IS53" s="29"/>
      <c r="IT53" s="29"/>
      <c r="IU53" s="30"/>
    </row>
    <row r="54" spans="1:255" ht="14.25" customHeight="1" x14ac:dyDescent="0.2">
      <c r="A54" s="93" t="str">
        <f ca="1">IF(OFFSET('Ordre des parties'!I41,0,INT((10-ABS($A$11))/2)*3)=0,"",OFFSET('Ordre des parties'!I41,0,INT((10-ABS($A$11))/2)*3))</f>
        <v/>
      </c>
      <c r="B54" s="94" t="str">
        <f ca="1">IF(OFFSET('Ordre des parties'!J41,0,INT((10-ABS($A$11))/2)*3)=0,"",OFFSET('Ordre des parties'!J41,0,INT((10-ABS($A$11))/2)*3))</f>
        <v/>
      </c>
      <c r="C54" s="103" t="str">
        <f t="shared" ca="1" si="12"/>
        <v/>
      </c>
      <c r="D54" s="104" t="str">
        <f t="shared" ca="1" si="12"/>
        <v/>
      </c>
      <c r="E54" s="97"/>
      <c r="F54" s="98"/>
      <c r="G54" s="97"/>
      <c r="H54" s="98"/>
      <c r="I54" s="97"/>
      <c r="J54" s="98"/>
      <c r="K54" s="97"/>
      <c r="L54" s="98"/>
      <c r="M54" s="97"/>
      <c r="N54" s="98"/>
      <c r="O54" s="248" t="str">
        <f t="shared" ca="1" si="13"/>
        <v/>
      </c>
      <c r="P54" s="249"/>
      <c r="Q54" s="249"/>
      <c r="R54" s="249"/>
      <c r="S54" s="250"/>
      <c r="T54" s="99" t="str">
        <f t="shared" ca="1" si="14"/>
        <v/>
      </c>
      <c r="U54" s="100" t="str">
        <f t="shared" ca="1" si="15"/>
        <v/>
      </c>
      <c r="V54" s="101" t="str">
        <f t="shared" ca="1" si="16"/>
        <v/>
      </c>
      <c r="W54" s="102" t="str">
        <f t="shared" ca="1" si="17"/>
        <v/>
      </c>
      <c r="X54" s="72" t="str">
        <f t="shared" ca="1" si="18"/>
        <v/>
      </c>
      <c r="Y54" s="53"/>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29"/>
      <c r="EU54" s="29"/>
      <c r="EV54" s="29"/>
      <c r="EW54" s="29"/>
      <c r="EX54" s="29"/>
      <c r="EY54" s="29"/>
      <c r="EZ54" s="29"/>
      <c r="FA54" s="29"/>
      <c r="FB54" s="29"/>
      <c r="FC54" s="29"/>
      <c r="FD54" s="29"/>
      <c r="FE54" s="29"/>
      <c r="FF54" s="29"/>
      <c r="FG54" s="29"/>
      <c r="FH54" s="29"/>
      <c r="FI54" s="29"/>
      <c r="FJ54" s="29"/>
      <c r="FK54" s="29"/>
      <c r="FL54" s="29"/>
      <c r="FM54" s="29"/>
      <c r="FN54" s="29"/>
      <c r="FO54" s="29"/>
      <c r="FP54" s="29"/>
      <c r="FQ54" s="29"/>
      <c r="FR54" s="29"/>
      <c r="FS54" s="29"/>
      <c r="FT54" s="29"/>
      <c r="FU54" s="29"/>
      <c r="FV54" s="29"/>
      <c r="FW54" s="29"/>
      <c r="FX54" s="29"/>
      <c r="FY54" s="29"/>
      <c r="FZ54" s="29"/>
      <c r="GA54" s="29"/>
      <c r="GB54" s="29"/>
      <c r="GC54" s="29"/>
      <c r="GD54" s="29"/>
      <c r="GE54" s="29"/>
      <c r="GF54" s="29"/>
      <c r="GG54" s="29"/>
      <c r="GH54" s="29"/>
      <c r="GI54" s="29"/>
      <c r="GJ54" s="29"/>
      <c r="GK54" s="29"/>
      <c r="GL54" s="29"/>
      <c r="GM54" s="29"/>
      <c r="GN54" s="29"/>
      <c r="GO54" s="29"/>
      <c r="GP54" s="29"/>
      <c r="GQ54" s="29"/>
      <c r="GR54" s="29"/>
      <c r="GS54" s="29"/>
      <c r="GT54" s="29"/>
      <c r="GU54" s="29"/>
      <c r="GV54" s="29"/>
      <c r="GW54" s="29"/>
      <c r="GX54" s="29"/>
      <c r="GY54" s="29"/>
      <c r="GZ54" s="29"/>
      <c r="HA54" s="29"/>
      <c r="HB54" s="29"/>
      <c r="HC54" s="29"/>
      <c r="HD54" s="29"/>
      <c r="HE54" s="29"/>
      <c r="HF54" s="29"/>
      <c r="HG54" s="29"/>
      <c r="HH54" s="29"/>
      <c r="HI54" s="29"/>
      <c r="HJ54" s="29"/>
      <c r="HK54" s="29"/>
      <c r="HL54" s="29"/>
      <c r="HM54" s="29"/>
      <c r="HN54" s="29"/>
      <c r="HO54" s="29"/>
      <c r="HP54" s="29"/>
      <c r="HQ54" s="29"/>
      <c r="HR54" s="29"/>
      <c r="HS54" s="29"/>
      <c r="HT54" s="29"/>
      <c r="HU54" s="29"/>
      <c r="HV54" s="29"/>
      <c r="HW54" s="29"/>
      <c r="HX54" s="29"/>
      <c r="HY54" s="29"/>
      <c r="HZ54" s="29"/>
      <c r="IA54" s="29"/>
      <c r="IB54" s="29"/>
      <c r="IC54" s="29"/>
      <c r="ID54" s="29"/>
      <c r="IE54" s="29"/>
      <c r="IF54" s="29"/>
      <c r="IG54" s="29"/>
      <c r="IH54" s="29"/>
      <c r="II54" s="29"/>
      <c r="IJ54" s="29"/>
      <c r="IK54" s="29"/>
      <c r="IL54" s="29"/>
      <c r="IM54" s="29"/>
      <c r="IN54" s="29"/>
      <c r="IO54" s="29"/>
      <c r="IP54" s="29"/>
      <c r="IQ54" s="29"/>
      <c r="IR54" s="29"/>
      <c r="IS54" s="29"/>
      <c r="IT54" s="29"/>
      <c r="IU54" s="30"/>
    </row>
    <row r="55" spans="1:255" ht="14.25" customHeight="1" x14ac:dyDescent="0.2">
      <c r="A55" s="93" t="str">
        <f ca="1">IF(OFFSET('Ordre des parties'!I42,0,INT((10-ABS($A$11))/2)*3)=0,"",OFFSET('Ordre des parties'!I42,0,INT((10-ABS($A$11))/2)*3))</f>
        <v/>
      </c>
      <c r="B55" s="94" t="str">
        <f ca="1">IF(OFFSET('Ordre des parties'!J42,0,INT((10-ABS($A$11))/2)*3)=0,"",OFFSET('Ordre des parties'!J42,0,INT((10-ABS($A$11))/2)*3))</f>
        <v/>
      </c>
      <c r="C55" s="103" t="str">
        <f t="shared" ca="1" si="12"/>
        <v/>
      </c>
      <c r="D55" s="104" t="str">
        <f t="shared" ca="1" si="12"/>
        <v/>
      </c>
      <c r="E55" s="97"/>
      <c r="F55" s="98"/>
      <c r="G55" s="97"/>
      <c r="H55" s="98"/>
      <c r="I55" s="97"/>
      <c r="J55" s="98"/>
      <c r="K55" s="97"/>
      <c r="L55" s="98"/>
      <c r="M55" s="97"/>
      <c r="N55" s="98"/>
      <c r="O55" s="248" t="str">
        <f t="shared" ca="1" si="13"/>
        <v/>
      </c>
      <c r="P55" s="249"/>
      <c r="Q55" s="249"/>
      <c r="R55" s="249"/>
      <c r="S55" s="250"/>
      <c r="T55" s="99" t="str">
        <f t="shared" ca="1" si="14"/>
        <v/>
      </c>
      <c r="U55" s="100" t="str">
        <f t="shared" ca="1" si="15"/>
        <v/>
      </c>
      <c r="V55" s="101" t="str">
        <f t="shared" ca="1" si="16"/>
        <v/>
      </c>
      <c r="W55" s="102" t="str">
        <f t="shared" ca="1" si="17"/>
        <v/>
      </c>
      <c r="X55" s="72" t="str">
        <f t="shared" ca="1" si="18"/>
        <v/>
      </c>
      <c r="Y55" s="53"/>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c r="HH55" s="29"/>
      <c r="HI55" s="29"/>
      <c r="HJ55" s="29"/>
      <c r="HK55" s="29"/>
      <c r="HL55" s="29"/>
      <c r="HM55" s="29"/>
      <c r="HN55" s="29"/>
      <c r="HO55" s="29"/>
      <c r="HP55" s="29"/>
      <c r="HQ55" s="29"/>
      <c r="HR55" s="29"/>
      <c r="HS55" s="29"/>
      <c r="HT55" s="29"/>
      <c r="HU55" s="29"/>
      <c r="HV55" s="29"/>
      <c r="HW55" s="29"/>
      <c r="HX55" s="29"/>
      <c r="HY55" s="29"/>
      <c r="HZ55" s="29"/>
      <c r="IA55" s="29"/>
      <c r="IB55" s="29"/>
      <c r="IC55" s="29"/>
      <c r="ID55" s="29"/>
      <c r="IE55" s="29"/>
      <c r="IF55" s="29"/>
      <c r="IG55" s="29"/>
      <c r="IH55" s="29"/>
      <c r="II55" s="29"/>
      <c r="IJ55" s="29"/>
      <c r="IK55" s="29"/>
      <c r="IL55" s="29"/>
      <c r="IM55" s="29"/>
      <c r="IN55" s="29"/>
      <c r="IO55" s="29"/>
      <c r="IP55" s="29"/>
      <c r="IQ55" s="29"/>
      <c r="IR55" s="29"/>
      <c r="IS55" s="29"/>
      <c r="IT55" s="29"/>
      <c r="IU55" s="30"/>
    </row>
    <row r="56" spans="1:255" ht="14.25" customHeight="1" x14ac:dyDescent="0.2">
      <c r="A56" s="93" t="str">
        <f ca="1">IF(OFFSET('Ordre des parties'!I43,0,INT((10-ABS($A$11))/2)*3)=0,"",OFFSET('Ordre des parties'!I43,0,INT((10-ABS($A$11))/2)*3))</f>
        <v/>
      </c>
      <c r="B56" s="94" t="str">
        <f ca="1">IF(OFFSET('Ordre des parties'!J43,0,INT((10-ABS($A$11))/2)*3)=0,"",OFFSET('Ordre des parties'!J43,0,INT((10-ABS($A$11))/2)*3))</f>
        <v/>
      </c>
      <c r="C56" s="103" t="str">
        <f t="shared" ca="1" si="12"/>
        <v/>
      </c>
      <c r="D56" s="104" t="str">
        <f t="shared" ca="1" si="12"/>
        <v/>
      </c>
      <c r="E56" s="97"/>
      <c r="F56" s="98"/>
      <c r="G56" s="97"/>
      <c r="H56" s="98"/>
      <c r="I56" s="97"/>
      <c r="J56" s="98"/>
      <c r="K56" s="97"/>
      <c r="L56" s="98"/>
      <c r="M56" s="97"/>
      <c r="N56" s="98"/>
      <c r="O56" s="248" t="str">
        <f t="shared" ca="1" si="13"/>
        <v/>
      </c>
      <c r="P56" s="249"/>
      <c r="Q56" s="249"/>
      <c r="R56" s="249"/>
      <c r="S56" s="250"/>
      <c r="T56" s="99" t="str">
        <f t="shared" ca="1" si="14"/>
        <v/>
      </c>
      <c r="U56" s="100" t="str">
        <f t="shared" ca="1" si="15"/>
        <v/>
      </c>
      <c r="V56" s="101" t="str">
        <f t="shared" ca="1" si="16"/>
        <v/>
      </c>
      <c r="W56" s="102" t="str">
        <f t="shared" ca="1" si="17"/>
        <v/>
      </c>
      <c r="X56" s="72" t="str">
        <f t="shared" ca="1" si="18"/>
        <v/>
      </c>
      <c r="Y56" s="53"/>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c r="HX56" s="29"/>
      <c r="HY56" s="29"/>
      <c r="HZ56" s="29"/>
      <c r="IA56" s="29"/>
      <c r="IB56" s="29"/>
      <c r="IC56" s="29"/>
      <c r="ID56" s="29"/>
      <c r="IE56" s="29"/>
      <c r="IF56" s="29"/>
      <c r="IG56" s="29"/>
      <c r="IH56" s="29"/>
      <c r="II56" s="29"/>
      <c r="IJ56" s="29"/>
      <c r="IK56" s="29"/>
      <c r="IL56" s="29"/>
      <c r="IM56" s="29"/>
      <c r="IN56" s="29"/>
      <c r="IO56" s="29"/>
      <c r="IP56" s="29"/>
      <c r="IQ56" s="29"/>
      <c r="IR56" s="29"/>
      <c r="IS56" s="29"/>
      <c r="IT56" s="29"/>
      <c r="IU56" s="30"/>
    </row>
    <row r="57" spans="1:255" ht="14.25" customHeight="1" x14ac:dyDescent="0.2">
      <c r="A57" s="93" t="str">
        <f ca="1">IF(OFFSET('Ordre des parties'!I44,0,INT((10-ABS($A$11))/2)*3)=0,"",OFFSET('Ordre des parties'!I44,0,INT((10-ABS($A$11))/2)*3))</f>
        <v/>
      </c>
      <c r="B57" s="94" t="str">
        <f ca="1">IF(OFFSET('Ordre des parties'!J44,0,INT((10-ABS($A$11))/2)*3)=0,"",OFFSET('Ordre des parties'!J44,0,INT((10-ABS($A$11))/2)*3))</f>
        <v/>
      </c>
      <c r="C57" s="103" t="str">
        <f t="shared" ca="1" si="12"/>
        <v/>
      </c>
      <c r="D57" s="104" t="str">
        <f t="shared" ca="1" si="12"/>
        <v/>
      </c>
      <c r="E57" s="97"/>
      <c r="F57" s="98"/>
      <c r="G57" s="97"/>
      <c r="H57" s="98"/>
      <c r="I57" s="97"/>
      <c r="J57" s="98"/>
      <c r="K57" s="97"/>
      <c r="L57" s="98"/>
      <c r="M57" s="97"/>
      <c r="N57" s="98"/>
      <c r="O57" s="248" t="str">
        <f t="shared" ca="1" si="13"/>
        <v/>
      </c>
      <c r="P57" s="249"/>
      <c r="Q57" s="249"/>
      <c r="R57" s="249"/>
      <c r="S57" s="250"/>
      <c r="T57" s="99" t="str">
        <f t="shared" ca="1" si="14"/>
        <v/>
      </c>
      <c r="U57" s="100" t="str">
        <f t="shared" ca="1" si="15"/>
        <v/>
      </c>
      <c r="V57" s="101" t="str">
        <f t="shared" ca="1" si="16"/>
        <v/>
      </c>
      <c r="W57" s="102" t="str">
        <f t="shared" ca="1" si="17"/>
        <v/>
      </c>
      <c r="X57" s="72" t="str">
        <f t="shared" ca="1" si="18"/>
        <v/>
      </c>
      <c r="Y57" s="53"/>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c r="GS57" s="29"/>
      <c r="GT57" s="29"/>
      <c r="GU57" s="29"/>
      <c r="GV57" s="29"/>
      <c r="GW57" s="29"/>
      <c r="GX57" s="29"/>
      <c r="GY57" s="29"/>
      <c r="GZ57" s="29"/>
      <c r="HA57" s="29"/>
      <c r="HB57" s="29"/>
      <c r="HC57" s="29"/>
      <c r="HD57" s="29"/>
      <c r="HE57" s="29"/>
      <c r="HF57" s="29"/>
      <c r="HG57" s="29"/>
      <c r="HH57" s="29"/>
      <c r="HI57" s="29"/>
      <c r="HJ57" s="29"/>
      <c r="HK57" s="29"/>
      <c r="HL57" s="29"/>
      <c r="HM57" s="29"/>
      <c r="HN57" s="29"/>
      <c r="HO57" s="29"/>
      <c r="HP57" s="29"/>
      <c r="HQ57" s="29"/>
      <c r="HR57" s="29"/>
      <c r="HS57" s="29"/>
      <c r="HT57" s="29"/>
      <c r="HU57" s="29"/>
      <c r="HV57" s="29"/>
      <c r="HW57" s="29"/>
      <c r="HX57" s="29"/>
      <c r="HY57" s="29"/>
      <c r="HZ57" s="29"/>
      <c r="IA57" s="29"/>
      <c r="IB57" s="29"/>
      <c r="IC57" s="29"/>
      <c r="ID57" s="29"/>
      <c r="IE57" s="29"/>
      <c r="IF57" s="29"/>
      <c r="IG57" s="29"/>
      <c r="IH57" s="29"/>
      <c r="II57" s="29"/>
      <c r="IJ57" s="29"/>
      <c r="IK57" s="29"/>
      <c r="IL57" s="29"/>
      <c r="IM57" s="29"/>
      <c r="IN57" s="29"/>
      <c r="IO57" s="29"/>
      <c r="IP57" s="29"/>
      <c r="IQ57" s="29"/>
      <c r="IR57" s="29"/>
      <c r="IS57" s="29"/>
      <c r="IT57" s="29"/>
      <c r="IU57" s="30"/>
    </row>
    <row r="58" spans="1:255" ht="14.25" customHeight="1" x14ac:dyDescent="0.2">
      <c r="A58" s="93" t="str">
        <f ca="1">IF(OFFSET('Ordre des parties'!I45,0,INT((10-ABS($A$11))/2)*3)=0,"",OFFSET('Ordre des parties'!I45,0,INT((10-ABS($A$11))/2)*3))</f>
        <v/>
      </c>
      <c r="B58" s="94" t="str">
        <f ca="1">IF(OFFSET('Ordre des parties'!J45,0,INT((10-ABS($A$11))/2)*3)=0,"",OFFSET('Ordre des parties'!J45,0,INT((10-ABS($A$11))/2)*3))</f>
        <v/>
      </c>
      <c r="C58" s="103" t="str">
        <f t="shared" ca="1" si="12"/>
        <v/>
      </c>
      <c r="D58" s="104" t="str">
        <f t="shared" ca="1" si="12"/>
        <v/>
      </c>
      <c r="E58" s="97"/>
      <c r="F58" s="98"/>
      <c r="G58" s="97"/>
      <c r="H58" s="98"/>
      <c r="I58" s="97"/>
      <c r="J58" s="98"/>
      <c r="K58" s="97"/>
      <c r="L58" s="98"/>
      <c r="M58" s="97"/>
      <c r="N58" s="98"/>
      <c r="O58" s="248" t="str">
        <f t="shared" ca="1" si="13"/>
        <v/>
      </c>
      <c r="P58" s="249"/>
      <c r="Q58" s="249"/>
      <c r="R58" s="249"/>
      <c r="S58" s="250"/>
      <c r="T58" s="99" t="str">
        <f t="shared" ca="1" si="14"/>
        <v/>
      </c>
      <c r="U58" s="100" t="str">
        <f t="shared" ca="1" si="15"/>
        <v/>
      </c>
      <c r="V58" s="101" t="str">
        <f t="shared" ca="1" si="16"/>
        <v/>
      </c>
      <c r="W58" s="102" t="str">
        <f t="shared" ca="1" si="17"/>
        <v/>
      </c>
      <c r="X58" s="72" t="str">
        <f t="shared" ca="1" si="18"/>
        <v/>
      </c>
      <c r="Y58" s="53"/>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c r="EO58" s="29"/>
      <c r="EP58" s="29"/>
      <c r="EQ58" s="29"/>
      <c r="ER58" s="29"/>
      <c r="ES58" s="29"/>
      <c r="ET58" s="29"/>
      <c r="EU58" s="29"/>
      <c r="EV58" s="29"/>
      <c r="EW58" s="29"/>
      <c r="EX58" s="29"/>
      <c r="EY58" s="29"/>
      <c r="EZ58" s="29"/>
      <c r="FA58" s="29"/>
      <c r="FB58" s="29"/>
      <c r="FC58" s="29"/>
      <c r="FD58" s="29"/>
      <c r="FE58" s="29"/>
      <c r="FF58" s="29"/>
      <c r="FG58" s="29"/>
      <c r="FH58" s="29"/>
      <c r="FI58" s="29"/>
      <c r="FJ58" s="29"/>
      <c r="FK58" s="29"/>
      <c r="FL58" s="29"/>
      <c r="FM58" s="29"/>
      <c r="FN58" s="29"/>
      <c r="FO58" s="29"/>
      <c r="FP58" s="29"/>
      <c r="FQ58" s="29"/>
      <c r="FR58" s="29"/>
      <c r="FS58" s="29"/>
      <c r="FT58" s="29"/>
      <c r="FU58" s="29"/>
      <c r="FV58" s="29"/>
      <c r="FW58" s="29"/>
      <c r="FX58" s="29"/>
      <c r="FY58" s="29"/>
      <c r="FZ58" s="29"/>
      <c r="GA58" s="29"/>
      <c r="GB58" s="29"/>
      <c r="GC58" s="29"/>
      <c r="GD58" s="29"/>
      <c r="GE58" s="29"/>
      <c r="GF58" s="29"/>
      <c r="GG58" s="29"/>
      <c r="GH58" s="29"/>
      <c r="GI58" s="29"/>
      <c r="GJ58" s="29"/>
      <c r="GK58" s="29"/>
      <c r="GL58" s="29"/>
      <c r="GM58" s="29"/>
      <c r="GN58" s="29"/>
      <c r="GO58" s="29"/>
      <c r="GP58" s="29"/>
      <c r="GQ58" s="29"/>
      <c r="GR58" s="29"/>
      <c r="GS58" s="29"/>
      <c r="GT58" s="29"/>
      <c r="GU58" s="29"/>
      <c r="GV58" s="29"/>
      <c r="GW58" s="29"/>
      <c r="GX58" s="29"/>
      <c r="GY58" s="29"/>
      <c r="GZ58" s="29"/>
      <c r="HA58" s="29"/>
      <c r="HB58" s="29"/>
      <c r="HC58" s="29"/>
      <c r="HD58" s="29"/>
      <c r="HE58" s="29"/>
      <c r="HF58" s="29"/>
      <c r="HG58" s="29"/>
      <c r="HH58" s="29"/>
      <c r="HI58" s="29"/>
      <c r="HJ58" s="29"/>
      <c r="HK58" s="29"/>
      <c r="HL58" s="29"/>
      <c r="HM58" s="29"/>
      <c r="HN58" s="29"/>
      <c r="HO58" s="29"/>
      <c r="HP58" s="29"/>
      <c r="HQ58" s="29"/>
      <c r="HR58" s="29"/>
      <c r="HS58" s="29"/>
      <c r="HT58" s="29"/>
      <c r="HU58" s="29"/>
      <c r="HV58" s="29"/>
      <c r="HW58" s="29"/>
      <c r="HX58" s="29"/>
      <c r="HY58" s="29"/>
      <c r="HZ58" s="29"/>
      <c r="IA58" s="29"/>
      <c r="IB58" s="29"/>
      <c r="IC58" s="29"/>
      <c r="ID58" s="29"/>
      <c r="IE58" s="29"/>
      <c r="IF58" s="29"/>
      <c r="IG58" s="29"/>
      <c r="IH58" s="29"/>
      <c r="II58" s="29"/>
      <c r="IJ58" s="29"/>
      <c r="IK58" s="29"/>
      <c r="IL58" s="29"/>
      <c r="IM58" s="29"/>
      <c r="IN58" s="29"/>
      <c r="IO58" s="29"/>
      <c r="IP58" s="29"/>
      <c r="IQ58" s="29"/>
      <c r="IR58" s="29"/>
      <c r="IS58" s="29"/>
      <c r="IT58" s="29"/>
      <c r="IU58" s="30"/>
    </row>
    <row r="59" spans="1:255" ht="14.25" customHeight="1" x14ac:dyDescent="0.2">
      <c r="A59" s="93" t="str">
        <f ca="1">IF(OFFSET('Ordre des parties'!I46,0,INT((10-ABS($A$11))/2)*3)=0,"",OFFSET('Ordre des parties'!I46,0,INT((10-ABS($A$11))/2)*3))</f>
        <v/>
      </c>
      <c r="B59" s="94" t="str">
        <f ca="1">IF(OFFSET('Ordre des parties'!J46,0,INT((10-ABS($A$11))/2)*3)=0,"",OFFSET('Ordre des parties'!J46,0,INT((10-ABS($A$11))/2)*3))</f>
        <v/>
      </c>
      <c r="C59" s="103" t="str">
        <f t="shared" ca="1" si="12"/>
        <v/>
      </c>
      <c r="D59" s="104" t="str">
        <f t="shared" ca="1" si="12"/>
        <v/>
      </c>
      <c r="E59" s="97"/>
      <c r="F59" s="98"/>
      <c r="G59" s="97"/>
      <c r="H59" s="98"/>
      <c r="I59" s="97"/>
      <c r="J59" s="98"/>
      <c r="K59" s="97"/>
      <c r="L59" s="98"/>
      <c r="M59" s="97"/>
      <c r="N59" s="98"/>
      <c r="O59" s="248" t="str">
        <f t="shared" ca="1" si="13"/>
        <v/>
      </c>
      <c r="P59" s="249"/>
      <c r="Q59" s="249"/>
      <c r="R59" s="249"/>
      <c r="S59" s="250"/>
      <c r="T59" s="99" t="str">
        <f t="shared" ca="1" si="14"/>
        <v/>
      </c>
      <c r="U59" s="100" t="str">
        <f t="shared" ca="1" si="15"/>
        <v/>
      </c>
      <c r="V59" s="101" t="str">
        <f t="shared" ca="1" si="16"/>
        <v/>
      </c>
      <c r="W59" s="102" t="str">
        <f t="shared" ca="1" si="17"/>
        <v/>
      </c>
      <c r="X59" s="72" t="str">
        <f t="shared" ca="1" si="18"/>
        <v/>
      </c>
      <c r="Y59" s="53"/>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30"/>
    </row>
    <row r="60" spans="1:255" ht="14.25" customHeight="1" thickBot="1" x14ac:dyDescent="0.25">
      <c r="A60" s="105" t="str">
        <f ca="1">IF(OFFSET('Ordre des parties'!I47,0,INT((10-ABS($A$11))/2)*3)=0,"",OFFSET('Ordre des parties'!I47,0,INT((10-ABS($A$11))/2)*3))</f>
        <v/>
      </c>
      <c r="B60" s="106" t="str">
        <f ca="1">IF(OFFSET('Ordre des parties'!J47,0,INT((10-ABS($A$11))/2)*3)=0,"",OFFSET('Ordre des parties'!J47,0,INT((10-ABS($A$11))/2)*3))</f>
        <v/>
      </c>
      <c r="C60" s="107" t="str">
        <f t="shared" ca="1" si="12"/>
        <v/>
      </c>
      <c r="D60" s="108" t="str">
        <f t="shared" ca="1" si="12"/>
        <v/>
      </c>
      <c r="E60" s="109"/>
      <c r="F60" s="110"/>
      <c r="G60" s="109"/>
      <c r="H60" s="110"/>
      <c r="I60" s="109"/>
      <c r="J60" s="110"/>
      <c r="K60" s="109"/>
      <c r="L60" s="110"/>
      <c r="M60" s="109"/>
      <c r="N60" s="110"/>
      <c r="O60" s="243" t="str">
        <f t="shared" ca="1" si="13"/>
        <v/>
      </c>
      <c r="P60" s="244"/>
      <c r="Q60" s="244"/>
      <c r="R60" s="244"/>
      <c r="S60" s="245"/>
      <c r="T60" s="111" t="str">
        <f t="shared" ca="1" si="14"/>
        <v/>
      </c>
      <c r="U60" s="112" t="str">
        <f t="shared" ca="1" si="15"/>
        <v/>
      </c>
      <c r="V60" s="113" t="str">
        <f t="shared" ca="1" si="16"/>
        <v/>
      </c>
      <c r="W60" s="114" t="str">
        <f t="shared" ca="1" si="17"/>
        <v/>
      </c>
      <c r="X60" s="72" t="str">
        <f t="shared" ca="1" si="18"/>
        <v/>
      </c>
      <c r="Y60" s="53"/>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29"/>
      <c r="GQ60" s="29"/>
      <c r="GR60" s="29"/>
      <c r="GS60" s="29"/>
      <c r="GT60" s="29"/>
      <c r="GU60" s="29"/>
      <c r="GV60" s="29"/>
      <c r="GW60" s="29"/>
      <c r="GX60" s="29"/>
      <c r="GY60" s="29"/>
      <c r="GZ60" s="29"/>
      <c r="HA60" s="29"/>
      <c r="HB60" s="29"/>
      <c r="HC60" s="29"/>
      <c r="HD60" s="29"/>
      <c r="HE60" s="29"/>
      <c r="HF60" s="29"/>
      <c r="HG60" s="29"/>
      <c r="HH60" s="29"/>
      <c r="HI60" s="29"/>
      <c r="HJ60" s="29"/>
      <c r="HK60" s="29"/>
      <c r="HL60" s="29"/>
      <c r="HM60" s="29"/>
      <c r="HN60" s="29"/>
      <c r="HO60" s="29"/>
      <c r="HP60" s="29"/>
      <c r="HQ60" s="29"/>
      <c r="HR60" s="29"/>
      <c r="HS60" s="29"/>
      <c r="HT60" s="29"/>
      <c r="HU60" s="29"/>
      <c r="HV60" s="29"/>
      <c r="HW60" s="29"/>
      <c r="HX60" s="29"/>
      <c r="HY60" s="29"/>
      <c r="HZ60" s="29"/>
      <c r="IA60" s="29"/>
      <c r="IB60" s="29"/>
      <c r="IC60" s="29"/>
      <c r="ID60" s="29"/>
      <c r="IE60" s="29"/>
      <c r="IF60" s="29"/>
      <c r="IG60" s="29"/>
      <c r="IH60" s="29"/>
      <c r="II60" s="29"/>
      <c r="IJ60" s="29"/>
      <c r="IK60" s="29"/>
      <c r="IL60" s="29"/>
      <c r="IM60" s="29"/>
      <c r="IN60" s="29"/>
      <c r="IO60" s="29"/>
      <c r="IP60" s="29"/>
      <c r="IQ60" s="29"/>
      <c r="IR60" s="29"/>
      <c r="IS60" s="29"/>
      <c r="IT60" s="29"/>
      <c r="IU60" s="30"/>
    </row>
    <row r="61" spans="1:255" ht="8.4499999999999993" customHeight="1" thickTop="1" x14ac:dyDescent="0.2">
      <c r="A61" s="115"/>
      <c r="B61" s="116"/>
      <c r="C61" s="116"/>
      <c r="D61" s="116"/>
      <c r="E61" s="116"/>
      <c r="F61" s="116"/>
      <c r="G61" s="116"/>
      <c r="H61" s="116"/>
      <c r="I61" s="116"/>
      <c r="J61" s="116"/>
      <c r="K61" s="116"/>
      <c r="L61" s="116"/>
      <c r="M61" s="116"/>
      <c r="N61" s="116"/>
      <c r="O61" s="116"/>
      <c r="P61" s="116"/>
      <c r="Q61" s="116"/>
      <c r="R61" s="116"/>
      <c r="S61" s="116"/>
      <c r="T61" s="117"/>
      <c r="U61" s="117"/>
      <c r="V61" s="118"/>
      <c r="W61" s="118"/>
      <c r="X61" s="14"/>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c r="GS61" s="29"/>
      <c r="GT61" s="29"/>
      <c r="GU61" s="29"/>
      <c r="GV61" s="29"/>
      <c r="GW61" s="29"/>
      <c r="GX61" s="29"/>
      <c r="GY61" s="29"/>
      <c r="GZ61" s="29"/>
      <c r="HA61" s="29"/>
      <c r="HB61" s="29"/>
      <c r="HC61" s="29"/>
      <c r="HD61" s="29"/>
      <c r="HE61" s="29"/>
      <c r="HF61" s="29"/>
      <c r="HG61" s="29"/>
      <c r="HH61" s="29"/>
      <c r="HI61" s="29"/>
      <c r="HJ61" s="29"/>
      <c r="HK61" s="29"/>
      <c r="HL61" s="29"/>
      <c r="HM61" s="29"/>
      <c r="HN61" s="29"/>
      <c r="HO61" s="29"/>
      <c r="HP61" s="29"/>
      <c r="HQ61" s="29"/>
      <c r="HR61" s="29"/>
      <c r="HS61" s="29"/>
      <c r="HT61" s="29"/>
      <c r="HU61" s="29"/>
      <c r="HV61" s="29"/>
      <c r="HW61" s="29"/>
      <c r="HX61" s="29"/>
      <c r="HY61" s="29"/>
      <c r="HZ61" s="29"/>
      <c r="IA61" s="29"/>
      <c r="IB61" s="29"/>
      <c r="IC61" s="29"/>
      <c r="ID61" s="29"/>
      <c r="IE61" s="29"/>
      <c r="IF61" s="29"/>
      <c r="IG61" s="29"/>
      <c r="IH61" s="29"/>
      <c r="II61" s="29"/>
      <c r="IJ61" s="29"/>
      <c r="IK61" s="29"/>
      <c r="IL61" s="29"/>
      <c r="IM61" s="29"/>
      <c r="IN61" s="29"/>
      <c r="IO61" s="29"/>
      <c r="IP61" s="29"/>
      <c r="IQ61" s="29"/>
      <c r="IR61" s="29"/>
      <c r="IS61" s="29"/>
      <c r="IT61" s="29"/>
      <c r="IU61" s="30"/>
    </row>
    <row r="62" spans="1:255" ht="16.899999999999999" customHeight="1" thickBot="1" x14ac:dyDescent="0.25">
      <c r="A62" s="316" t="s">
        <v>18</v>
      </c>
      <c r="B62" s="317"/>
      <c r="C62" s="317"/>
      <c r="D62" s="119"/>
      <c r="E62" s="119"/>
      <c r="F62" s="119"/>
      <c r="G62" s="119"/>
      <c r="H62" s="119"/>
      <c r="I62" s="119"/>
      <c r="J62" s="119"/>
      <c r="K62" s="119"/>
      <c r="L62" s="119"/>
      <c r="M62" s="29"/>
      <c r="N62" s="119"/>
      <c r="O62" s="119"/>
      <c r="P62" s="120"/>
      <c r="Q62" s="119"/>
      <c r="R62" s="119"/>
      <c r="S62" s="120"/>
      <c r="T62" s="29"/>
      <c r="U62" s="121"/>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30"/>
    </row>
    <row r="63" spans="1:255" ht="13.9" customHeight="1" thickBot="1" x14ac:dyDescent="0.25">
      <c r="A63" s="258" t="s">
        <v>19</v>
      </c>
      <c r="B63" s="259"/>
      <c r="C63" s="122" t="s">
        <v>15</v>
      </c>
      <c r="D63" s="122" t="s">
        <v>2</v>
      </c>
      <c r="E63" s="258" t="s">
        <v>3</v>
      </c>
      <c r="F63" s="259"/>
      <c r="G63" s="258" t="s">
        <v>20</v>
      </c>
      <c r="H63" s="259"/>
      <c r="I63" s="258" t="s">
        <v>21</v>
      </c>
      <c r="J63" s="259"/>
      <c r="K63" s="258" t="s">
        <v>22</v>
      </c>
      <c r="L63" s="259"/>
      <c r="M63" s="123"/>
      <c r="N63" s="246" t="s">
        <v>23</v>
      </c>
      <c r="O63" s="247"/>
      <c r="P63" s="124"/>
      <c r="Q63" s="239" t="s">
        <v>24</v>
      </c>
      <c r="R63" s="240"/>
      <c r="S63" s="125"/>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c r="GS63" s="29"/>
      <c r="GT63" s="29"/>
      <c r="GU63" s="29"/>
      <c r="GV63" s="29"/>
      <c r="GW63" s="29"/>
      <c r="GX63" s="29"/>
      <c r="GY63" s="29"/>
      <c r="GZ63" s="29"/>
      <c r="HA63" s="29"/>
      <c r="HB63" s="29"/>
      <c r="HC63" s="29"/>
      <c r="HD63" s="29"/>
      <c r="HE63" s="29"/>
      <c r="HF63" s="29"/>
      <c r="HG63" s="29"/>
      <c r="HH63" s="29"/>
      <c r="HI63" s="29"/>
      <c r="HJ63" s="29"/>
      <c r="HK63" s="29"/>
      <c r="HL63" s="29"/>
      <c r="HM63" s="29"/>
      <c r="HN63" s="29"/>
      <c r="HO63" s="29"/>
      <c r="HP63" s="29"/>
      <c r="HQ63" s="29"/>
      <c r="HR63" s="29"/>
      <c r="HS63" s="29"/>
      <c r="HT63" s="29"/>
      <c r="HU63" s="29"/>
      <c r="HV63" s="29"/>
      <c r="HW63" s="29"/>
      <c r="HX63" s="29"/>
      <c r="HY63" s="29"/>
      <c r="HZ63" s="29"/>
      <c r="IA63" s="29"/>
      <c r="IB63" s="29"/>
      <c r="IC63" s="29"/>
      <c r="ID63" s="29"/>
      <c r="IE63" s="29"/>
      <c r="IF63" s="29"/>
      <c r="IG63" s="29"/>
      <c r="IH63" s="29"/>
      <c r="II63" s="29"/>
      <c r="IJ63" s="29"/>
      <c r="IK63" s="29"/>
      <c r="IL63" s="29"/>
      <c r="IM63" s="29"/>
      <c r="IN63" s="29"/>
      <c r="IO63" s="29"/>
      <c r="IP63" s="29"/>
      <c r="IQ63" s="29"/>
      <c r="IR63" s="29"/>
      <c r="IS63" s="29"/>
      <c r="IT63" s="29"/>
      <c r="IU63" s="30"/>
    </row>
    <row r="64" spans="1:255" ht="13.15" customHeight="1" x14ac:dyDescent="0.2">
      <c r="A64" s="310">
        <v>1</v>
      </c>
      <c r="B64" s="267"/>
      <c r="C64" s="126" t="str">
        <f t="shared" ref="C64:E73" ca="1" si="19">INDEX(C$2:C$11,MATCH($A64,$U$2:$U$11,0),0)</f>
        <v>Krüger Indigo</v>
      </c>
      <c r="D64" s="126" t="str">
        <f t="shared" ca="1" si="19"/>
        <v>CTT Domdidier</v>
      </c>
      <c r="E64" s="256">
        <f t="shared" ca="1" si="19"/>
        <v>5</v>
      </c>
      <c r="F64" s="267"/>
      <c r="G64" s="256">
        <f t="shared" ref="G64:G73" ca="1" si="20">INDEX(M$2:M$11,MATCH($A64,$U$2:$U$11,0),0)</f>
        <v>0</v>
      </c>
      <c r="H64" s="267"/>
      <c r="I64" s="256">
        <f t="shared" ref="I64:I73" ca="1" si="21">INDEX(N$2:N$11,MATCH($A64,$U$2:$U$11,0),0)</f>
        <v>0</v>
      </c>
      <c r="J64" s="267"/>
      <c r="K64" s="256">
        <f t="shared" ref="K64:K73" ca="1" si="22">INDEX(P$2:P$11,MATCH($A64,$U$2:$U$11,0),0)</f>
        <v>0</v>
      </c>
      <c r="L64" s="257"/>
      <c r="M64" s="123"/>
      <c r="N64" s="241" t="str">
        <f t="shared" ref="N64:N73" ca="1" si="23">IF(OR(E64="",$V$7=""),"",IF(Q64="",10*($V$7-1)+A64-1,10*$V$7-1))</f>
        <v/>
      </c>
      <c r="O64" s="242"/>
      <c r="P64" s="124"/>
      <c r="Q64" s="237" t="str">
        <f t="shared" ref="Q64:Q73" ca="1" si="24">IF(INDEX(K$2:K$11,MATCH($A64,$U$2:$U$11,0),0)=0,"",INDEX(K$2:K$11,MATCH($A64,$U$2:$U$11,0),0))</f>
        <v/>
      </c>
      <c r="R64" s="238"/>
      <c r="S64" s="125"/>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c r="GS64" s="29"/>
      <c r="GT64" s="29"/>
      <c r="GU64" s="29"/>
      <c r="GV64" s="29"/>
      <c r="GW64" s="29"/>
      <c r="GX64" s="29"/>
      <c r="GY64" s="29"/>
      <c r="GZ64" s="29"/>
      <c r="HA64" s="29"/>
      <c r="HB64" s="29"/>
      <c r="HC64" s="29"/>
      <c r="HD64" s="29"/>
      <c r="HE64" s="29"/>
      <c r="HF64" s="29"/>
      <c r="HG64" s="29"/>
      <c r="HH64" s="29"/>
      <c r="HI64" s="29"/>
      <c r="HJ64" s="29"/>
      <c r="HK64" s="29"/>
      <c r="HL64" s="29"/>
      <c r="HM64" s="29"/>
      <c r="HN64" s="29"/>
      <c r="HO64" s="29"/>
      <c r="HP64" s="29"/>
      <c r="HQ64" s="29"/>
      <c r="HR64" s="29"/>
      <c r="HS64" s="29"/>
      <c r="HT64" s="29"/>
      <c r="HU64" s="29"/>
      <c r="HV64" s="29"/>
      <c r="HW64" s="29"/>
      <c r="HX64" s="29"/>
      <c r="HY64" s="29"/>
      <c r="HZ64" s="29"/>
      <c r="IA64" s="29"/>
      <c r="IB64" s="29"/>
      <c r="IC64" s="29"/>
      <c r="ID64" s="29"/>
      <c r="IE64" s="29"/>
      <c r="IF64" s="29"/>
      <c r="IG64" s="29"/>
      <c r="IH64" s="29"/>
      <c r="II64" s="29"/>
      <c r="IJ64" s="29"/>
      <c r="IK64" s="29"/>
      <c r="IL64" s="29"/>
      <c r="IM64" s="29"/>
      <c r="IN64" s="29"/>
      <c r="IO64" s="29"/>
      <c r="IP64" s="29"/>
      <c r="IQ64" s="29"/>
      <c r="IR64" s="29"/>
      <c r="IS64" s="29"/>
      <c r="IT64" s="29"/>
      <c r="IU64" s="30"/>
    </row>
    <row r="65" spans="1:255" ht="13.15" customHeight="1" x14ac:dyDescent="0.2">
      <c r="A65" s="276">
        <v>2</v>
      </c>
      <c r="B65" s="255"/>
      <c r="C65" s="127" t="str">
        <f t="shared" ca="1" si="19"/>
        <v>Castella Valentin</v>
      </c>
      <c r="D65" s="127" t="str">
        <f t="shared" ca="1" si="19"/>
        <v>CTT Rossens</v>
      </c>
      <c r="E65" s="253">
        <f t="shared" ca="1" si="19"/>
        <v>4</v>
      </c>
      <c r="F65" s="255"/>
      <c r="G65" s="253">
        <f t="shared" ca="1" si="20"/>
        <v>0</v>
      </c>
      <c r="H65" s="255"/>
      <c r="I65" s="253">
        <f t="shared" ca="1" si="21"/>
        <v>0</v>
      </c>
      <c r="J65" s="255"/>
      <c r="K65" s="253">
        <f t="shared" ca="1" si="22"/>
        <v>0</v>
      </c>
      <c r="L65" s="254"/>
      <c r="M65" s="123"/>
      <c r="N65" s="228" t="str">
        <f t="shared" ca="1" si="23"/>
        <v/>
      </c>
      <c r="O65" s="236"/>
      <c r="P65" s="124"/>
      <c r="Q65" s="230" t="str">
        <f t="shared" ca="1" si="24"/>
        <v/>
      </c>
      <c r="R65" s="231"/>
      <c r="S65" s="125"/>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9"/>
      <c r="EI65" s="29"/>
      <c r="EJ65" s="29"/>
      <c r="EK65" s="29"/>
      <c r="EL65" s="29"/>
      <c r="EM65" s="29"/>
      <c r="EN65" s="29"/>
      <c r="EO65" s="29"/>
      <c r="EP65" s="29"/>
      <c r="EQ65" s="29"/>
      <c r="ER65" s="29"/>
      <c r="ES65" s="29"/>
      <c r="ET65" s="29"/>
      <c r="EU65" s="29"/>
      <c r="EV65" s="29"/>
      <c r="EW65" s="29"/>
      <c r="EX65" s="29"/>
      <c r="EY65" s="29"/>
      <c r="EZ65" s="29"/>
      <c r="FA65" s="29"/>
      <c r="FB65" s="29"/>
      <c r="FC65" s="29"/>
      <c r="FD65" s="29"/>
      <c r="FE65" s="29"/>
      <c r="FF65" s="29"/>
      <c r="FG65" s="29"/>
      <c r="FH65" s="29"/>
      <c r="FI65" s="29"/>
      <c r="FJ65" s="29"/>
      <c r="FK65" s="29"/>
      <c r="FL65" s="29"/>
      <c r="FM65" s="29"/>
      <c r="FN65" s="29"/>
      <c r="FO65" s="29"/>
      <c r="FP65" s="29"/>
      <c r="FQ65" s="29"/>
      <c r="FR65" s="29"/>
      <c r="FS65" s="29"/>
      <c r="FT65" s="29"/>
      <c r="FU65" s="29"/>
      <c r="FV65" s="29"/>
      <c r="FW65" s="29"/>
      <c r="FX65" s="29"/>
      <c r="FY65" s="29"/>
      <c r="FZ65" s="29"/>
      <c r="GA65" s="29"/>
      <c r="GB65" s="29"/>
      <c r="GC65" s="29"/>
      <c r="GD65" s="29"/>
      <c r="GE65" s="29"/>
      <c r="GF65" s="29"/>
      <c r="GG65" s="29"/>
      <c r="GH65" s="29"/>
      <c r="GI65" s="29"/>
      <c r="GJ65" s="29"/>
      <c r="GK65" s="29"/>
      <c r="GL65" s="29"/>
      <c r="GM65" s="29"/>
      <c r="GN65" s="29"/>
      <c r="GO65" s="29"/>
      <c r="GP65" s="29"/>
      <c r="GQ65" s="29"/>
      <c r="GR65" s="29"/>
      <c r="GS65" s="29"/>
      <c r="GT65" s="29"/>
      <c r="GU65" s="29"/>
      <c r="GV65" s="29"/>
      <c r="GW65" s="29"/>
      <c r="GX65" s="29"/>
      <c r="GY65" s="29"/>
      <c r="GZ65" s="29"/>
      <c r="HA65" s="29"/>
      <c r="HB65" s="29"/>
      <c r="HC65" s="29"/>
      <c r="HD65" s="29"/>
      <c r="HE65" s="29"/>
      <c r="HF65" s="29"/>
      <c r="HG65" s="29"/>
      <c r="HH65" s="29"/>
      <c r="HI65" s="29"/>
      <c r="HJ65" s="29"/>
      <c r="HK65" s="29"/>
      <c r="HL65" s="29"/>
      <c r="HM65" s="29"/>
      <c r="HN65" s="29"/>
      <c r="HO65" s="29"/>
      <c r="HP65" s="29"/>
      <c r="HQ65" s="29"/>
      <c r="HR65" s="29"/>
      <c r="HS65" s="29"/>
      <c r="HT65" s="29"/>
      <c r="HU65" s="29"/>
      <c r="HV65" s="29"/>
      <c r="HW65" s="29"/>
      <c r="HX65" s="29"/>
      <c r="HY65" s="29"/>
      <c r="HZ65" s="29"/>
      <c r="IA65" s="29"/>
      <c r="IB65" s="29"/>
      <c r="IC65" s="29"/>
      <c r="ID65" s="29"/>
      <c r="IE65" s="29"/>
      <c r="IF65" s="29"/>
      <c r="IG65" s="29"/>
      <c r="IH65" s="29"/>
      <c r="II65" s="29"/>
      <c r="IJ65" s="29"/>
      <c r="IK65" s="29"/>
      <c r="IL65" s="29"/>
      <c r="IM65" s="29"/>
      <c r="IN65" s="29"/>
      <c r="IO65" s="29"/>
      <c r="IP65" s="29"/>
      <c r="IQ65" s="29"/>
      <c r="IR65" s="29"/>
      <c r="IS65" s="29"/>
      <c r="IT65" s="29"/>
      <c r="IU65" s="30"/>
    </row>
    <row r="66" spans="1:255" ht="13.15" customHeight="1" x14ac:dyDescent="0.2">
      <c r="A66" s="276">
        <v>3</v>
      </c>
      <c r="B66" s="255"/>
      <c r="C66" s="127" t="str">
        <f t="shared" ca="1" si="19"/>
        <v>Scheiwiller Emric</v>
      </c>
      <c r="D66" s="127" t="str">
        <f t="shared" ca="1" si="19"/>
        <v>CTT Domdidier</v>
      </c>
      <c r="E66" s="253">
        <f t="shared" ca="1" si="19"/>
        <v>3</v>
      </c>
      <c r="F66" s="255"/>
      <c r="G66" s="253">
        <f t="shared" ca="1" si="20"/>
        <v>0</v>
      </c>
      <c r="H66" s="255"/>
      <c r="I66" s="253">
        <f t="shared" ca="1" si="21"/>
        <v>0</v>
      </c>
      <c r="J66" s="255"/>
      <c r="K66" s="253">
        <f t="shared" ca="1" si="22"/>
        <v>0</v>
      </c>
      <c r="L66" s="254"/>
      <c r="M66" s="123"/>
      <c r="N66" s="228" t="str">
        <f t="shared" ca="1" si="23"/>
        <v/>
      </c>
      <c r="O66" s="229"/>
      <c r="P66" s="124"/>
      <c r="Q66" s="230" t="str">
        <f t="shared" ca="1" si="24"/>
        <v/>
      </c>
      <c r="R66" s="231"/>
      <c r="S66" s="125"/>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30"/>
    </row>
    <row r="67" spans="1:255" ht="13.15" customHeight="1" x14ac:dyDescent="0.2">
      <c r="A67" s="276">
        <v>4</v>
      </c>
      <c r="B67" s="255"/>
      <c r="C67" s="127" t="str">
        <f t="shared" ca="1" si="19"/>
        <v>Gühl David</v>
      </c>
      <c r="D67" s="127" t="str">
        <f t="shared" ca="1" si="19"/>
        <v>CTT Fribourg</v>
      </c>
      <c r="E67" s="253">
        <f t="shared" ca="1" si="19"/>
        <v>2</v>
      </c>
      <c r="F67" s="255"/>
      <c r="G67" s="253">
        <f t="shared" ca="1" si="20"/>
        <v>0</v>
      </c>
      <c r="H67" s="255"/>
      <c r="I67" s="253">
        <f t="shared" ca="1" si="21"/>
        <v>0</v>
      </c>
      <c r="J67" s="255"/>
      <c r="K67" s="253">
        <f t="shared" ca="1" si="22"/>
        <v>0</v>
      </c>
      <c r="L67" s="254"/>
      <c r="M67" s="123"/>
      <c r="N67" s="228" t="str">
        <f t="shared" ca="1" si="23"/>
        <v/>
      </c>
      <c r="O67" s="229"/>
      <c r="P67" s="124"/>
      <c r="Q67" s="230" t="str">
        <f t="shared" ca="1" si="24"/>
        <v/>
      </c>
      <c r="R67" s="231"/>
      <c r="S67" s="125"/>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30"/>
    </row>
    <row r="68" spans="1:255" ht="13.15" customHeight="1" x14ac:dyDescent="0.2">
      <c r="A68" s="276">
        <v>5</v>
      </c>
      <c r="B68" s="255"/>
      <c r="C68" s="127" t="str">
        <f t="shared" ca="1" si="19"/>
        <v>Wiss Yann</v>
      </c>
      <c r="D68" s="127" t="str">
        <f t="shared" ca="1" si="19"/>
        <v>CTT Domdidier</v>
      </c>
      <c r="E68" s="253">
        <f t="shared" ca="1" si="19"/>
        <v>1</v>
      </c>
      <c r="F68" s="255"/>
      <c r="G68" s="253">
        <f t="shared" ca="1" si="20"/>
        <v>0</v>
      </c>
      <c r="H68" s="255"/>
      <c r="I68" s="253">
        <f t="shared" ca="1" si="21"/>
        <v>0</v>
      </c>
      <c r="J68" s="255"/>
      <c r="K68" s="253">
        <f t="shared" ca="1" si="22"/>
        <v>0</v>
      </c>
      <c r="L68" s="254"/>
      <c r="M68" s="123"/>
      <c r="N68" s="228" t="str">
        <f t="shared" ca="1" si="23"/>
        <v/>
      </c>
      <c r="O68" s="229"/>
      <c r="P68" s="124"/>
      <c r="Q68" s="230" t="str">
        <f t="shared" ca="1" si="24"/>
        <v/>
      </c>
      <c r="R68" s="231"/>
      <c r="S68" s="125"/>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30"/>
    </row>
    <row r="69" spans="1:255" ht="13.15" customHeight="1" x14ac:dyDescent="0.2">
      <c r="A69" s="276">
        <v>6</v>
      </c>
      <c r="B69" s="255"/>
      <c r="C69" s="127" t="str">
        <f t="shared" ca="1" si="19"/>
        <v>Buchs Ylan</v>
      </c>
      <c r="D69" s="127" t="str">
        <f t="shared" ca="1" si="19"/>
        <v>CTT Bulle</v>
      </c>
      <c r="E69" s="253">
        <f t="shared" ca="1" si="19"/>
        <v>0</v>
      </c>
      <c r="F69" s="255"/>
      <c r="G69" s="253">
        <f t="shared" ca="1" si="20"/>
        <v>0</v>
      </c>
      <c r="H69" s="255"/>
      <c r="I69" s="253">
        <f t="shared" ca="1" si="21"/>
        <v>0</v>
      </c>
      <c r="J69" s="255"/>
      <c r="K69" s="253">
        <f t="shared" ca="1" si="22"/>
        <v>0</v>
      </c>
      <c r="L69" s="254"/>
      <c r="M69" s="123"/>
      <c r="N69" s="228" t="str">
        <f t="shared" ca="1" si="23"/>
        <v/>
      </c>
      <c r="O69" s="229"/>
      <c r="P69" s="124"/>
      <c r="Q69" s="230" t="str">
        <f t="shared" ca="1" si="24"/>
        <v/>
      </c>
      <c r="R69" s="231"/>
      <c r="S69" s="125"/>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30"/>
    </row>
    <row r="70" spans="1:255" ht="13.15" customHeight="1" x14ac:dyDescent="0.2">
      <c r="A70" s="276">
        <v>7</v>
      </c>
      <c r="B70" s="255"/>
      <c r="C70" s="127" t="str">
        <f t="shared" ca="1" si="19"/>
        <v/>
      </c>
      <c r="D70" s="127" t="str">
        <f t="shared" ca="1" si="19"/>
        <v/>
      </c>
      <c r="E70" s="253">
        <f t="shared" ca="1" si="19"/>
        <v>-0.5</v>
      </c>
      <c r="F70" s="255"/>
      <c r="G70" s="253">
        <f t="shared" ca="1" si="20"/>
        <v>0</v>
      </c>
      <c r="H70" s="255"/>
      <c r="I70" s="253">
        <f t="shared" ca="1" si="21"/>
        <v>0</v>
      </c>
      <c r="J70" s="255"/>
      <c r="K70" s="253">
        <f t="shared" ca="1" si="22"/>
        <v>0</v>
      </c>
      <c r="L70" s="254"/>
      <c r="M70" s="123"/>
      <c r="N70" s="228" t="str">
        <f t="shared" ca="1" si="23"/>
        <v/>
      </c>
      <c r="O70" s="229"/>
      <c r="P70" s="124"/>
      <c r="Q70" s="230" t="str">
        <f t="shared" ca="1" si="24"/>
        <v>N</v>
      </c>
      <c r="R70" s="231"/>
      <c r="S70" s="125"/>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30"/>
    </row>
    <row r="71" spans="1:255" ht="13.15" customHeight="1" x14ac:dyDescent="0.2">
      <c r="A71" s="276">
        <v>8</v>
      </c>
      <c r="B71" s="255"/>
      <c r="C71" s="127" t="str">
        <f t="shared" ca="1" si="19"/>
        <v/>
      </c>
      <c r="D71" s="127" t="str">
        <f t="shared" ca="1" si="19"/>
        <v/>
      </c>
      <c r="E71" s="253">
        <f t="shared" ca="1" si="19"/>
        <v>-0.5</v>
      </c>
      <c r="F71" s="255"/>
      <c r="G71" s="253">
        <f t="shared" ca="1" si="20"/>
        <v>0</v>
      </c>
      <c r="H71" s="255"/>
      <c r="I71" s="253">
        <f t="shared" ca="1" si="21"/>
        <v>0</v>
      </c>
      <c r="J71" s="255"/>
      <c r="K71" s="253">
        <f t="shared" ca="1" si="22"/>
        <v>0</v>
      </c>
      <c r="L71" s="254"/>
      <c r="M71" s="123"/>
      <c r="N71" s="228" t="str">
        <f t="shared" ca="1" si="23"/>
        <v/>
      </c>
      <c r="O71" s="229"/>
      <c r="P71" s="124"/>
      <c r="Q71" s="230" t="str">
        <f t="shared" ca="1" si="24"/>
        <v>N</v>
      </c>
      <c r="R71" s="231"/>
      <c r="S71" s="125"/>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c r="FT71" s="29"/>
      <c r="FU71" s="29"/>
      <c r="FV71" s="29"/>
      <c r="FW71" s="29"/>
      <c r="FX71" s="29"/>
      <c r="FY71" s="29"/>
      <c r="FZ71" s="29"/>
      <c r="GA71" s="29"/>
      <c r="GB71" s="29"/>
      <c r="GC71" s="29"/>
      <c r="GD71" s="29"/>
      <c r="GE71" s="29"/>
      <c r="GF71" s="29"/>
      <c r="GG71" s="29"/>
      <c r="GH71" s="29"/>
      <c r="GI71" s="29"/>
      <c r="GJ71" s="29"/>
      <c r="GK71" s="29"/>
      <c r="GL71" s="29"/>
      <c r="GM71" s="29"/>
      <c r="GN71" s="29"/>
      <c r="GO71" s="29"/>
      <c r="GP71" s="29"/>
      <c r="GQ71" s="29"/>
      <c r="GR71" s="29"/>
      <c r="GS71" s="29"/>
      <c r="GT71" s="29"/>
      <c r="GU71" s="29"/>
      <c r="GV71" s="29"/>
      <c r="GW71" s="29"/>
      <c r="GX71" s="29"/>
      <c r="GY71" s="29"/>
      <c r="GZ71" s="29"/>
      <c r="HA71" s="29"/>
      <c r="HB71" s="29"/>
      <c r="HC71" s="29"/>
      <c r="HD71" s="29"/>
      <c r="HE71" s="29"/>
      <c r="HF71" s="29"/>
      <c r="HG71" s="29"/>
      <c r="HH71" s="29"/>
      <c r="HI71" s="29"/>
      <c r="HJ71" s="29"/>
      <c r="HK71" s="29"/>
      <c r="HL71" s="29"/>
      <c r="HM71" s="29"/>
      <c r="HN71" s="29"/>
      <c r="HO71" s="29"/>
      <c r="HP71" s="29"/>
      <c r="HQ71" s="29"/>
      <c r="HR71" s="29"/>
      <c r="HS71" s="29"/>
      <c r="HT71" s="29"/>
      <c r="HU71" s="29"/>
      <c r="HV71" s="29"/>
      <c r="HW71" s="29"/>
      <c r="HX71" s="29"/>
      <c r="HY71" s="29"/>
      <c r="HZ71" s="29"/>
      <c r="IA71" s="29"/>
      <c r="IB71" s="29"/>
      <c r="IC71" s="29"/>
      <c r="ID71" s="29"/>
      <c r="IE71" s="29"/>
      <c r="IF71" s="29"/>
      <c r="IG71" s="29"/>
      <c r="IH71" s="29"/>
      <c r="II71" s="29"/>
      <c r="IJ71" s="29"/>
      <c r="IK71" s="29"/>
      <c r="IL71" s="29"/>
      <c r="IM71" s="29"/>
      <c r="IN71" s="29"/>
      <c r="IO71" s="29"/>
      <c r="IP71" s="29"/>
      <c r="IQ71" s="29"/>
      <c r="IR71" s="29"/>
      <c r="IS71" s="29"/>
      <c r="IT71" s="29"/>
      <c r="IU71" s="30"/>
    </row>
    <row r="72" spans="1:255" ht="13.15" customHeight="1" x14ac:dyDescent="0.2">
      <c r="A72" s="276">
        <v>9</v>
      </c>
      <c r="B72" s="255"/>
      <c r="C72" s="127" t="str">
        <f t="shared" ca="1" si="19"/>
        <v/>
      </c>
      <c r="D72" s="127" t="str">
        <f t="shared" ca="1" si="19"/>
        <v/>
      </c>
      <c r="E72" s="253">
        <f t="shared" ca="1" si="19"/>
        <v>-0.5</v>
      </c>
      <c r="F72" s="255"/>
      <c r="G72" s="253">
        <f t="shared" ca="1" si="20"/>
        <v>0</v>
      </c>
      <c r="H72" s="255"/>
      <c r="I72" s="253">
        <f t="shared" ca="1" si="21"/>
        <v>0</v>
      </c>
      <c r="J72" s="255"/>
      <c r="K72" s="253">
        <f t="shared" ca="1" si="22"/>
        <v>0</v>
      </c>
      <c r="L72" s="254"/>
      <c r="M72" s="123"/>
      <c r="N72" s="228" t="str">
        <f t="shared" ca="1" si="23"/>
        <v/>
      </c>
      <c r="O72" s="229"/>
      <c r="P72" s="124"/>
      <c r="Q72" s="230" t="str">
        <f t="shared" ca="1" si="24"/>
        <v>N</v>
      </c>
      <c r="R72" s="231"/>
      <c r="S72" s="125"/>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c r="EO72" s="29"/>
      <c r="EP72" s="29"/>
      <c r="EQ72" s="29"/>
      <c r="ER72" s="29"/>
      <c r="ES72" s="29"/>
      <c r="ET72" s="29"/>
      <c r="EU72" s="29"/>
      <c r="EV72" s="29"/>
      <c r="EW72" s="29"/>
      <c r="EX72" s="29"/>
      <c r="EY72" s="29"/>
      <c r="EZ72" s="29"/>
      <c r="FA72" s="29"/>
      <c r="FB72" s="29"/>
      <c r="FC72" s="29"/>
      <c r="FD72" s="29"/>
      <c r="FE72" s="29"/>
      <c r="FF72" s="29"/>
      <c r="FG72" s="29"/>
      <c r="FH72" s="29"/>
      <c r="FI72" s="29"/>
      <c r="FJ72" s="29"/>
      <c r="FK72" s="29"/>
      <c r="FL72" s="29"/>
      <c r="FM72" s="29"/>
      <c r="FN72" s="29"/>
      <c r="FO72" s="29"/>
      <c r="FP72" s="29"/>
      <c r="FQ72" s="29"/>
      <c r="FR72" s="29"/>
      <c r="FS72" s="29"/>
      <c r="FT72" s="29"/>
      <c r="FU72" s="29"/>
      <c r="FV72" s="29"/>
      <c r="FW72" s="29"/>
      <c r="FX72" s="29"/>
      <c r="FY72" s="29"/>
      <c r="FZ72" s="29"/>
      <c r="GA72" s="29"/>
      <c r="GB72" s="29"/>
      <c r="GC72" s="29"/>
      <c r="GD72" s="29"/>
      <c r="GE72" s="29"/>
      <c r="GF72" s="29"/>
      <c r="GG72" s="29"/>
      <c r="GH72" s="29"/>
      <c r="GI72" s="29"/>
      <c r="GJ72" s="29"/>
      <c r="GK72" s="29"/>
      <c r="GL72" s="29"/>
      <c r="GM72" s="29"/>
      <c r="GN72" s="29"/>
      <c r="GO72" s="29"/>
      <c r="GP72" s="29"/>
      <c r="GQ72" s="29"/>
      <c r="GR72" s="29"/>
      <c r="GS72" s="29"/>
      <c r="GT72" s="29"/>
      <c r="GU72" s="29"/>
      <c r="GV72" s="29"/>
      <c r="GW72" s="29"/>
      <c r="GX72" s="29"/>
      <c r="GY72" s="29"/>
      <c r="GZ72" s="29"/>
      <c r="HA72" s="29"/>
      <c r="HB72" s="29"/>
      <c r="HC72" s="29"/>
      <c r="HD72" s="29"/>
      <c r="HE72" s="29"/>
      <c r="HF72" s="29"/>
      <c r="HG72" s="29"/>
      <c r="HH72" s="29"/>
      <c r="HI72" s="29"/>
      <c r="HJ72" s="29"/>
      <c r="HK72" s="29"/>
      <c r="HL72" s="29"/>
      <c r="HM72" s="29"/>
      <c r="HN72" s="29"/>
      <c r="HO72" s="29"/>
      <c r="HP72" s="29"/>
      <c r="HQ72" s="29"/>
      <c r="HR72" s="29"/>
      <c r="HS72" s="29"/>
      <c r="HT72" s="29"/>
      <c r="HU72" s="29"/>
      <c r="HV72" s="29"/>
      <c r="HW72" s="29"/>
      <c r="HX72" s="29"/>
      <c r="HY72" s="29"/>
      <c r="HZ72" s="29"/>
      <c r="IA72" s="29"/>
      <c r="IB72" s="29"/>
      <c r="IC72" s="29"/>
      <c r="ID72" s="29"/>
      <c r="IE72" s="29"/>
      <c r="IF72" s="29"/>
      <c r="IG72" s="29"/>
      <c r="IH72" s="29"/>
      <c r="II72" s="29"/>
      <c r="IJ72" s="29"/>
      <c r="IK72" s="29"/>
      <c r="IL72" s="29"/>
      <c r="IM72" s="29"/>
      <c r="IN72" s="29"/>
      <c r="IO72" s="29"/>
      <c r="IP72" s="29"/>
      <c r="IQ72" s="29"/>
      <c r="IR72" s="29"/>
      <c r="IS72" s="29"/>
      <c r="IT72" s="29"/>
      <c r="IU72" s="30"/>
    </row>
    <row r="73" spans="1:255" ht="13.15" customHeight="1" thickBot="1" x14ac:dyDescent="0.25">
      <c r="A73" s="275">
        <v>10</v>
      </c>
      <c r="B73" s="263"/>
      <c r="C73" s="128" t="str">
        <f t="shared" ca="1" si="19"/>
        <v/>
      </c>
      <c r="D73" s="128" t="str">
        <f t="shared" ca="1" si="19"/>
        <v/>
      </c>
      <c r="E73" s="251">
        <f t="shared" ca="1" si="19"/>
        <v>-0.5</v>
      </c>
      <c r="F73" s="263"/>
      <c r="G73" s="251">
        <f t="shared" ca="1" si="20"/>
        <v>0</v>
      </c>
      <c r="H73" s="263"/>
      <c r="I73" s="251">
        <f t="shared" ca="1" si="21"/>
        <v>0</v>
      </c>
      <c r="J73" s="263"/>
      <c r="K73" s="251">
        <f t="shared" ca="1" si="22"/>
        <v>0</v>
      </c>
      <c r="L73" s="252"/>
      <c r="M73" s="129"/>
      <c r="N73" s="232" t="str">
        <f t="shared" ca="1" si="23"/>
        <v/>
      </c>
      <c r="O73" s="233"/>
      <c r="P73" s="130"/>
      <c r="Q73" s="234" t="str">
        <f t="shared" ca="1" si="24"/>
        <v>N</v>
      </c>
      <c r="R73" s="235"/>
      <c r="S73" s="131"/>
      <c r="T73" s="132"/>
      <c r="U73" s="132"/>
      <c r="V73" s="132"/>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c r="EL73" s="29"/>
      <c r="EM73" s="29"/>
      <c r="EN73" s="29"/>
      <c r="EO73" s="29"/>
      <c r="EP73" s="29"/>
      <c r="EQ73" s="29"/>
      <c r="ER73" s="29"/>
      <c r="ES73" s="29"/>
      <c r="ET73" s="29"/>
      <c r="EU73" s="29"/>
      <c r="EV73" s="29"/>
      <c r="EW73" s="29"/>
      <c r="EX73" s="29"/>
      <c r="EY73" s="29"/>
      <c r="EZ73" s="29"/>
      <c r="FA73" s="29"/>
      <c r="FB73" s="29"/>
      <c r="FC73" s="29"/>
      <c r="FD73" s="29"/>
      <c r="FE73" s="29"/>
      <c r="FF73" s="29"/>
      <c r="FG73" s="29"/>
      <c r="FH73" s="29"/>
      <c r="FI73" s="29"/>
      <c r="FJ73" s="29"/>
      <c r="FK73" s="29"/>
      <c r="FL73" s="29"/>
      <c r="FM73" s="29"/>
      <c r="FN73" s="29"/>
      <c r="FO73" s="29"/>
      <c r="FP73" s="29"/>
      <c r="FQ73" s="29"/>
      <c r="FR73" s="29"/>
      <c r="FS73" s="29"/>
      <c r="FT73" s="29"/>
      <c r="FU73" s="29"/>
      <c r="FV73" s="29"/>
      <c r="FW73" s="29"/>
      <c r="FX73" s="29"/>
      <c r="FY73" s="29"/>
      <c r="FZ73" s="29"/>
      <c r="GA73" s="29"/>
      <c r="GB73" s="29"/>
      <c r="GC73" s="29"/>
      <c r="GD73" s="29"/>
      <c r="GE73" s="29"/>
      <c r="GF73" s="29"/>
      <c r="GG73" s="29"/>
      <c r="GH73" s="29"/>
      <c r="GI73" s="29"/>
      <c r="GJ73" s="29"/>
      <c r="GK73" s="29"/>
      <c r="GL73" s="29"/>
      <c r="GM73" s="29"/>
      <c r="GN73" s="29"/>
      <c r="GO73" s="29"/>
      <c r="GP73" s="29"/>
      <c r="GQ73" s="29"/>
      <c r="GR73" s="29"/>
      <c r="GS73" s="29"/>
      <c r="GT73" s="29"/>
      <c r="GU73" s="29"/>
      <c r="GV73" s="29"/>
      <c r="GW73" s="29"/>
      <c r="GX73" s="29"/>
      <c r="GY73" s="29"/>
      <c r="GZ73" s="29"/>
      <c r="HA73" s="29"/>
      <c r="HB73" s="29"/>
      <c r="HC73" s="29"/>
      <c r="HD73" s="29"/>
      <c r="HE73" s="29"/>
      <c r="HF73" s="29"/>
      <c r="HG73" s="29"/>
      <c r="HH73" s="29"/>
      <c r="HI73" s="29"/>
      <c r="HJ73" s="29"/>
      <c r="HK73" s="29"/>
      <c r="HL73" s="29"/>
      <c r="HM73" s="29"/>
      <c r="HN73" s="29"/>
      <c r="HO73" s="29"/>
      <c r="HP73" s="29"/>
      <c r="HQ73" s="29"/>
      <c r="HR73" s="29"/>
      <c r="HS73" s="29"/>
      <c r="HT73" s="29"/>
      <c r="HU73" s="29"/>
      <c r="HV73" s="29"/>
      <c r="HW73" s="29"/>
      <c r="HX73" s="29"/>
      <c r="HY73" s="29"/>
      <c r="HZ73" s="29"/>
      <c r="IA73" s="29"/>
      <c r="IB73" s="29"/>
      <c r="IC73" s="29"/>
      <c r="ID73" s="29"/>
      <c r="IE73" s="29"/>
      <c r="IF73" s="29"/>
      <c r="IG73" s="29"/>
      <c r="IH73" s="29"/>
      <c r="II73" s="29"/>
      <c r="IJ73" s="29"/>
      <c r="IK73" s="29"/>
      <c r="IL73" s="29"/>
      <c r="IM73" s="29"/>
      <c r="IN73" s="29"/>
      <c r="IO73" s="29"/>
      <c r="IP73" s="29"/>
      <c r="IQ73" s="29"/>
      <c r="IR73" s="29"/>
      <c r="IS73" s="29"/>
      <c r="IT73" s="29"/>
      <c r="IU73" s="30"/>
    </row>
    <row r="74" spans="1:255" ht="13.9" customHeight="1" x14ac:dyDescent="0.2">
      <c r="A74" s="271" t="s">
        <v>25</v>
      </c>
      <c r="B74" s="272"/>
      <c r="C74" s="272"/>
      <c r="D74" s="272"/>
      <c r="E74" s="272"/>
      <c r="F74" s="272"/>
      <c r="G74" s="272"/>
      <c r="H74" s="272"/>
      <c r="I74" s="272"/>
      <c r="J74" s="272"/>
      <c r="K74" s="272"/>
      <c r="L74" s="272"/>
      <c r="M74" s="273"/>
      <c r="N74" s="272"/>
      <c r="O74" s="272"/>
      <c r="P74" s="273"/>
      <c r="Q74" s="272"/>
      <c r="R74" s="272"/>
      <c r="S74" s="273"/>
      <c r="T74" s="273"/>
      <c r="U74" s="273"/>
      <c r="V74" s="274"/>
      <c r="W74" s="133"/>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7"/>
      <c r="BS74" s="57"/>
      <c r="BT74" s="57"/>
      <c r="BU74" s="57"/>
      <c r="BV74" s="57"/>
      <c r="BW74" s="57"/>
      <c r="BX74" s="57"/>
      <c r="BY74" s="57"/>
      <c r="BZ74" s="57"/>
      <c r="CA74" s="57"/>
      <c r="CB74" s="57"/>
      <c r="CC74" s="57"/>
      <c r="CD74" s="57"/>
      <c r="CE74" s="57"/>
      <c r="CF74" s="57"/>
      <c r="CG74" s="57"/>
      <c r="CH74" s="57"/>
      <c r="CI74" s="57"/>
      <c r="CJ74" s="57"/>
      <c r="CK74" s="57"/>
      <c r="CL74" s="57"/>
      <c r="CM74" s="57"/>
      <c r="CN74" s="57"/>
      <c r="CO74" s="57"/>
      <c r="CP74" s="57"/>
      <c r="CQ74" s="57"/>
      <c r="CR74" s="57"/>
      <c r="CS74" s="57"/>
      <c r="CT74" s="57"/>
      <c r="CU74" s="57"/>
      <c r="CV74" s="57"/>
      <c r="CW74" s="57"/>
      <c r="CX74" s="57"/>
      <c r="CY74" s="57"/>
      <c r="CZ74" s="57"/>
      <c r="DA74" s="57"/>
      <c r="DB74" s="57"/>
      <c r="DC74" s="57"/>
      <c r="DD74" s="57"/>
      <c r="DE74" s="57"/>
      <c r="DF74" s="57"/>
      <c r="DG74" s="57"/>
      <c r="DH74" s="57"/>
      <c r="DI74" s="57"/>
      <c r="DJ74" s="57"/>
      <c r="DK74" s="57"/>
      <c r="DL74" s="57"/>
      <c r="DM74" s="57"/>
      <c r="DN74" s="57"/>
      <c r="DO74" s="57"/>
      <c r="DP74" s="57"/>
      <c r="DQ74" s="57"/>
      <c r="DR74" s="57"/>
      <c r="DS74" s="57"/>
      <c r="DT74" s="57"/>
      <c r="DU74" s="57"/>
      <c r="DV74" s="57"/>
      <c r="DW74" s="57"/>
      <c r="DX74" s="57"/>
      <c r="DY74" s="57"/>
      <c r="DZ74" s="57"/>
      <c r="EA74" s="57"/>
      <c r="EB74" s="57"/>
      <c r="EC74" s="57"/>
      <c r="ED74" s="57"/>
      <c r="EE74" s="57"/>
      <c r="EF74" s="57"/>
      <c r="EG74" s="57"/>
      <c r="EH74" s="57"/>
      <c r="EI74" s="57"/>
      <c r="EJ74" s="57"/>
      <c r="EK74" s="57"/>
      <c r="EL74" s="57"/>
      <c r="EM74" s="57"/>
      <c r="EN74" s="57"/>
      <c r="EO74" s="57"/>
      <c r="EP74" s="57"/>
      <c r="EQ74" s="57"/>
      <c r="ER74" s="57"/>
      <c r="ES74" s="57"/>
      <c r="ET74" s="57"/>
      <c r="EU74" s="57"/>
      <c r="EV74" s="57"/>
      <c r="EW74" s="57"/>
      <c r="EX74" s="57"/>
      <c r="EY74" s="57"/>
      <c r="EZ74" s="57"/>
      <c r="FA74" s="57"/>
      <c r="FB74" s="57"/>
      <c r="FC74" s="57"/>
      <c r="FD74" s="57"/>
      <c r="FE74" s="57"/>
      <c r="FF74" s="57"/>
      <c r="FG74" s="57"/>
      <c r="FH74" s="57"/>
      <c r="FI74" s="57"/>
      <c r="FJ74" s="57"/>
      <c r="FK74" s="57"/>
      <c r="FL74" s="57"/>
      <c r="FM74" s="57"/>
      <c r="FN74" s="57"/>
      <c r="FO74" s="57"/>
      <c r="FP74" s="57"/>
      <c r="FQ74" s="57"/>
      <c r="FR74" s="57"/>
      <c r="FS74" s="57"/>
      <c r="FT74" s="57"/>
      <c r="FU74" s="57"/>
      <c r="FV74" s="57"/>
      <c r="FW74" s="57"/>
      <c r="FX74" s="57"/>
      <c r="FY74" s="57"/>
      <c r="FZ74" s="57"/>
      <c r="GA74" s="57"/>
      <c r="GB74" s="57"/>
      <c r="GC74" s="57"/>
      <c r="GD74" s="57"/>
      <c r="GE74" s="57"/>
      <c r="GF74" s="57"/>
      <c r="GG74" s="57"/>
      <c r="GH74" s="57"/>
      <c r="GI74" s="57"/>
      <c r="GJ74" s="57"/>
      <c r="GK74" s="57"/>
      <c r="GL74" s="57"/>
      <c r="GM74" s="57"/>
      <c r="GN74" s="57"/>
      <c r="GO74" s="57"/>
      <c r="GP74" s="57"/>
      <c r="GQ74" s="57"/>
      <c r="GR74" s="57"/>
      <c r="GS74" s="57"/>
      <c r="GT74" s="57"/>
      <c r="GU74" s="57"/>
      <c r="GV74" s="57"/>
      <c r="GW74" s="57"/>
      <c r="GX74" s="57"/>
      <c r="GY74" s="57"/>
      <c r="GZ74" s="57"/>
      <c r="HA74" s="57"/>
      <c r="HB74" s="57"/>
      <c r="HC74" s="57"/>
      <c r="HD74" s="57"/>
      <c r="HE74" s="57"/>
      <c r="HF74" s="57"/>
      <c r="HG74" s="57"/>
      <c r="HH74" s="57"/>
      <c r="HI74" s="57"/>
      <c r="HJ74" s="57"/>
      <c r="HK74" s="57"/>
      <c r="HL74" s="57"/>
      <c r="HM74" s="57"/>
      <c r="HN74" s="57"/>
      <c r="HO74" s="57"/>
      <c r="HP74" s="57"/>
      <c r="HQ74" s="57"/>
      <c r="HR74" s="57"/>
      <c r="HS74" s="57"/>
      <c r="HT74" s="57"/>
      <c r="HU74" s="57"/>
      <c r="HV74" s="57"/>
      <c r="HW74" s="57"/>
      <c r="HX74" s="57"/>
      <c r="HY74" s="57"/>
      <c r="HZ74" s="57"/>
      <c r="IA74" s="57"/>
      <c r="IB74" s="57"/>
      <c r="IC74" s="57"/>
      <c r="ID74" s="57"/>
      <c r="IE74" s="57"/>
      <c r="IF74" s="57"/>
      <c r="IG74" s="57"/>
      <c r="IH74" s="57"/>
      <c r="II74" s="57"/>
      <c r="IJ74" s="57"/>
      <c r="IK74" s="57"/>
      <c r="IL74" s="57"/>
      <c r="IM74" s="57"/>
      <c r="IN74" s="57"/>
      <c r="IO74" s="57"/>
      <c r="IP74" s="57"/>
      <c r="IQ74" s="57"/>
      <c r="IR74" s="57"/>
      <c r="IS74" s="57"/>
      <c r="IT74" s="57"/>
      <c r="IU74" s="134"/>
    </row>
  </sheetData>
  <mergeCells count="198">
    <mergeCell ref="Q73:R73"/>
    <mergeCell ref="A74:V74"/>
    <mergeCell ref="A73:B73"/>
    <mergeCell ref="E73:F73"/>
    <mergeCell ref="G73:H73"/>
    <mergeCell ref="I73:J73"/>
    <mergeCell ref="K73:L73"/>
    <mergeCell ref="N73:O73"/>
    <mergeCell ref="Q71:R71"/>
    <mergeCell ref="A72:B72"/>
    <mergeCell ref="E72:F72"/>
    <mergeCell ref="G72:H72"/>
    <mergeCell ref="I72:J72"/>
    <mergeCell ref="K72:L72"/>
    <mergeCell ref="N72:O72"/>
    <mergeCell ref="Q72:R72"/>
    <mergeCell ref="A71:B71"/>
    <mergeCell ref="E71:F71"/>
    <mergeCell ref="G71:H71"/>
    <mergeCell ref="I71:J71"/>
    <mergeCell ref="K71:L71"/>
    <mergeCell ref="N71:O71"/>
    <mergeCell ref="Q69:R69"/>
    <mergeCell ref="A70:B70"/>
    <mergeCell ref="E70:F70"/>
    <mergeCell ref="G70:H70"/>
    <mergeCell ref="I70:J70"/>
    <mergeCell ref="K70:L70"/>
    <mergeCell ref="N70:O70"/>
    <mergeCell ref="Q70:R70"/>
    <mergeCell ref="A69:B69"/>
    <mergeCell ref="E69:F69"/>
    <mergeCell ref="G69:H69"/>
    <mergeCell ref="I69:J69"/>
    <mergeCell ref="K69:L69"/>
    <mergeCell ref="N69:O69"/>
    <mergeCell ref="Q67:R67"/>
    <mergeCell ref="A68:B68"/>
    <mergeCell ref="E68:F68"/>
    <mergeCell ref="G68:H68"/>
    <mergeCell ref="I68:J68"/>
    <mergeCell ref="K68:L68"/>
    <mergeCell ref="N68:O68"/>
    <mergeCell ref="Q68:R68"/>
    <mergeCell ref="A67:B67"/>
    <mergeCell ref="E67:F67"/>
    <mergeCell ref="G67:H67"/>
    <mergeCell ref="I67:J67"/>
    <mergeCell ref="K67:L67"/>
    <mergeCell ref="N67:O67"/>
    <mergeCell ref="Q65:R65"/>
    <mergeCell ref="A66:B66"/>
    <mergeCell ref="E66:F66"/>
    <mergeCell ref="G66:H66"/>
    <mergeCell ref="I66:J66"/>
    <mergeCell ref="K66:L66"/>
    <mergeCell ref="N66:O66"/>
    <mergeCell ref="Q66:R66"/>
    <mergeCell ref="A65:B65"/>
    <mergeCell ref="E65:F65"/>
    <mergeCell ref="G65:H65"/>
    <mergeCell ref="I65:J65"/>
    <mergeCell ref="K65:L65"/>
    <mergeCell ref="N65:O65"/>
    <mergeCell ref="N63:O63"/>
    <mergeCell ref="Q63:R63"/>
    <mergeCell ref="A64:B64"/>
    <mergeCell ref="E64:F64"/>
    <mergeCell ref="G64:H64"/>
    <mergeCell ref="I64:J64"/>
    <mergeCell ref="K64:L64"/>
    <mergeCell ref="N64:O64"/>
    <mergeCell ref="Q64:R64"/>
    <mergeCell ref="A62:C62"/>
    <mergeCell ref="A63:B63"/>
    <mergeCell ref="E63:F63"/>
    <mergeCell ref="G63:H63"/>
    <mergeCell ref="I63:J63"/>
    <mergeCell ref="K63:L63"/>
    <mergeCell ref="O55:S55"/>
    <mergeCell ref="O56:S56"/>
    <mergeCell ref="O57:S57"/>
    <mergeCell ref="O58:S58"/>
    <mergeCell ref="O59:S59"/>
    <mergeCell ref="O60:S60"/>
    <mergeCell ref="O49:S49"/>
    <mergeCell ref="O50:S50"/>
    <mergeCell ref="O51:S51"/>
    <mergeCell ref="O52:S52"/>
    <mergeCell ref="O53:S53"/>
    <mergeCell ref="O54:S54"/>
    <mergeCell ref="O43:S43"/>
    <mergeCell ref="O44:S44"/>
    <mergeCell ref="O45:S45"/>
    <mergeCell ref="O46:S46"/>
    <mergeCell ref="O47:S47"/>
    <mergeCell ref="O48:S48"/>
    <mergeCell ref="O37:S37"/>
    <mergeCell ref="O38:S38"/>
    <mergeCell ref="O39:S39"/>
    <mergeCell ref="O40:S40"/>
    <mergeCell ref="O41:S41"/>
    <mergeCell ref="O42:S42"/>
    <mergeCell ref="O31:S31"/>
    <mergeCell ref="O32:S32"/>
    <mergeCell ref="O33:S33"/>
    <mergeCell ref="O34:S34"/>
    <mergeCell ref="O35:S35"/>
    <mergeCell ref="O36:S36"/>
    <mergeCell ref="O25:S25"/>
    <mergeCell ref="O26:S26"/>
    <mergeCell ref="O27:S27"/>
    <mergeCell ref="O28:S28"/>
    <mergeCell ref="O29:S29"/>
    <mergeCell ref="O30:S30"/>
    <mergeCell ref="O19:S19"/>
    <mergeCell ref="O20:S20"/>
    <mergeCell ref="O21:S21"/>
    <mergeCell ref="O22:S22"/>
    <mergeCell ref="O23:S23"/>
    <mergeCell ref="O24:S24"/>
    <mergeCell ref="O15:S15"/>
    <mergeCell ref="T15:U15"/>
    <mergeCell ref="V15:W15"/>
    <mergeCell ref="O16:S16"/>
    <mergeCell ref="O17:S17"/>
    <mergeCell ref="O18:S18"/>
    <mergeCell ref="A15:B15"/>
    <mergeCell ref="E15:F15"/>
    <mergeCell ref="G15:H15"/>
    <mergeCell ref="I15:J15"/>
    <mergeCell ref="K15:L15"/>
    <mergeCell ref="M15:N15"/>
    <mergeCell ref="E11:F11"/>
    <mergeCell ref="G11:H11"/>
    <mergeCell ref="I11:J11"/>
    <mergeCell ref="N11:O11"/>
    <mergeCell ref="P11:Q11"/>
    <mergeCell ref="V11:X11"/>
    <mergeCell ref="E10:F10"/>
    <mergeCell ref="G10:H10"/>
    <mergeCell ref="I10:J10"/>
    <mergeCell ref="N10:O10"/>
    <mergeCell ref="P10:Q10"/>
    <mergeCell ref="V10:X10"/>
    <mergeCell ref="E9:F9"/>
    <mergeCell ref="G9:H9"/>
    <mergeCell ref="I9:J9"/>
    <mergeCell ref="N9:O9"/>
    <mergeCell ref="P9:Q9"/>
    <mergeCell ref="V9:X9"/>
    <mergeCell ref="E8:F8"/>
    <mergeCell ref="G8:H8"/>
    <mergeCell ref="I8:J8"/>
    <mergeCell ref="N8:O8"/>
    <mergeCell ref="P8:Q8"/>
    <mergeCell ref="V8:X8"/>
    <mergeCell ref="E7:F7"/>
    <mergeCell ref="G7:H7"/>
    <mergeCell ref="I7:J7"/>
    <mergeCell ref="N7:O7"/>
    <mergeCell ref="P7:Q7"/>
    <mergeCell ref="V7:X7"/>
    <mergeCell ref="E6:F6"/>
    <mergeCell ref="G6:H6"/>
    <mergeCell ref="I6:J6"/>
    <mergeCell ref="N6:O6"/>
    <mergeCell ref="P6:Q6"/>
    <mergeCell ref="V6:X6"/>
    <mergeCell ref="E5:F5"/>
    <mergeCell ref="G5:H5"/>
    <mergeCell ref="I5:J5"/>
    <mergeCell ref="N5:O5"/>
    <mergeCell ref="P5:Q5"/>
    <mergeCell ref="V5:X5"/>
    <mergeCell ref="E4:F4"/>
    <mergeCell ref="G4:H4"/>
    <mergeCell ref="I4:J4"/>
    <mergeCell ref="N4:O4"/>
    <mergeCell ref="P4:Q4"/>
    <mergeCell ref="V4:X4"/>
    <mergeCell ref="V2:X2"/>
    <mergeCell ref="E3:F3"/>
    <mergeCell ref="G3:H3"/>
    <mergeCell ref="I3:J3"/>
    <mergeCell ref="N3:O3"/>
    <mergeCell ref="P3:Q3"/>
    <mergeCell ref="V3:X3"/>
    <mergeCell ref="E1:F1"/>
    <mergeCell ref="G1:J1"/>
    <mergeCell ref="N1:O1"/>
    <mergeCell ref="P1:Q1"/>
    <mergeCell ref="V1:X1"/>
    <mergeCell ref="E2:F2"/>
    <mergeCell ref="G2:H2"/>
    <mergeCell ref="I2:J2"/>
    <mergeCell ref="N2:O2"/>
    <mergeCell ref="P2:Q2"/>
  </mergeCells>
  <conditionalFormatting sqref="L2:L11">
    <cfRule type="cellIs" dxfId="1" priority="1" stopIfTrue="1" operator="greaterThan">
      <formula>0</formula>
    </cfRule>
  </conditionalFormatting>
  <pageMargins left="0.23622000000000001" right="0.23622000000000001" top="0.748031" bottom="0.35433100000000001" header="0.31496099999999999" footer="0.23622000000000001"/>
  <pageSetup orientation="portrait"/>
  <headerFooter>
    <oddHeader>&amp;C&amp;"Arial,Regular"&amp;20&amp;U&amp;K000000Tournoi de classement AVVF</oddHead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B1AA5-EC64-42DB-A92A-42717A44C8F6}">
  <sheetPr>
    <pageSetUpPr fitToPage="1"/>
  </sheetPr>
  <dimension ref="A1:IU74"/>
  <sheetViews>
    <sheetView showGridLines="0" tabSelected="1" topLeftCell="A2" workbookViewId="0">
      <selection activeCell="C8" sqref="C8"/>
    </sheetView>
  </sheetViews>
  <sheetFormatPr baseColWidth="10" defaultColWidth="10.85546875" defaultRowHeight="12.75" customHeight="1" x14ac:dyDescent="0.2"/>
  <cols>
    <col min="1" max="2" width="4.42578125" style="154" customWidth="1"/>
    <col min="3" max="4" width="17.7109375" style="154" customWidth="1"/>
    <col min="5" max="23" width="4.140625" style="154" customWidth="1"/>
    <col min="24" max="24" width="9.42578125" style="154" customWidth="1"/>
    <col min="25" max="25" width="3" style="154" customWidth="1"/>
    <col min="26" max="26" width="6.140625" style="154" customWidth="1"/>
    <col min="27" max="28" width="24" style="154" customWidth="1"/>
    <col min="29" max="255" width="10.85546875" style="154" customWidth="1"/>
  </cols>
  <sheetData>
    <row r="1" spans="1:255" ht="43.5" customHeight="1" thickBot="1" x14ac:dyDescent="0.25">
      <c r="A1" s="1"/>
      <c r="B1" s="2" t="s">
        <v>0</v>
      </c>
      <c r="C1" s="3" t="s">
        <v>1</v>
      </c>
      <c r="D1" s="3" t="s">
        <v>2</v>
      </c>
      <c r="E1" s="311" t="s">
        <v>3</v>
      </c>
      <c r="F1" s="312"/>
      <c r="G1" s="301" t="s">
        <v>4</v>
      </c>
      <c r="H1" s="302"/>
      <c r="I1" s="302"/>
      <c r="J1" s="303"/>
      <c r="K1" s="4" t="s">
        <v>5</v>
      </c>
      <c r="L1" s="5" t="s">
        <v>6</v>
      </c>
      <c r="M1" s="6" t="s">
        <v>7</v>
      </c>
      <c r="N1" s="304" t="s">
        <v>8</v>
      </c>
      <c r="O1" s="305"/>
      <c r="P1" s="304" t="s">
        <v>9</v>
      </c>
      <c r="Q1" s="305"/>
      <c r="R1" s="6" t="s">
        <v>10</v>
      </c>
      <c r="S1" s="6" t="s">
        <v>11</v>
      </c>
      <c r="T1" s="7" t="s">
        <v>12</v>
      </c>
      <c r="U1" s="8" t="s">
        <v>13</v>
      </c>
      <c r="V1" s="318"/>
      <c r="W1" s="319"/>
      <c r="X1" s="320"/>
      <c r="Y1" s="9"/>
      <c r="Z1" s="10"/>
      <c r="AA1" s="11"/>
      <c r="AB1" s="12"/>
      <c r="AC1" s="13"/>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5"/>
    </row>
    <row r="2" spans="1:255" ht="11.65" customHeight="1" x14ac:dyDescent="0.2">
      <c r="A2" s="16">
        <f>IF(K2="",1,0)</f>
        <v>1</v>
      </c>
      <c r="B2" s="17" t="str">
        <f t="shared" ref="B2:D11" si="0">IF(Z2="","",Z2)</f>
        <v/>
      </c>
      <c r="C2" s="18" t="s">
        <v>139</v>
      </c>
      <c r="D2" s="18" t="s">
        <v>130</v>
      </c>
      <c r="E2" s="226">
        <f t="shared" ref="E2:E11" ca="1" si="1">IF(K2="",IF(C2="",0,COUNTIF($O$16:$O$60,C2)),IF(K2="N",-0.5,-1))</f>
        <v>5</v>
      </c>
      <c r="F2" s="227"/>
      <c r="G2" s="299">
        <f t="shared" ref="G2:G11" ca="1" si="2">SUMIF($A$16:$A$60,A2,$T$16:$T$60)+SUMIF($B$16:$B$60,A2,$U$16:$U$60)</f>
        <v>15</v>
      </c>
      <c r="H2" s="300"/>
      <c r="I2" s="299">
        <f t="shared" ref="I2:I11" ca="1" si="3">SUMIF($A$16:$A$60,A2,$U$16:$U$60)+SUMIF($B$16:$B$60,A2,$T$16:$T$60)</f>
        <v>1</v>
      </c>
      <c r="J2" s="300"/>
      <c r="K2" s="19"/>
      <c r="L2" s="20">
        <f t="shared" ref="L2:L11" ca="1" si="4">IF(K2="",IF(COUNTIF($E$2:$E$11,E2)&gt;1,E2,0),0)</f>
        <v>0</v>
      </c>
      <c r="M2" s="21">
        <f t="shared" ref="M2:M11" ca="1" si="5">IF(L2&gt;0,COUNTIFS($O$16:$O$60,C2,$X$16:$X$60,L2),0)</f>
        <v>0</v>
      </c>
      <c r="N2" s="285">
        <f t="shared" ref="N2:N11" ca="1" si="6">IFERROR(IF(L2&gt;0,ROUND((SUMIFS($T$16:$T$60,$A$16:$A$60,A2,$X$16:$X$60,L2)+SUMIFS($U$16:$U$60,$B$16:$B$60,A2,$X$16:$X$60,L2))/(SUMIFS($U$16:$U$60,$A$16:$A$60,A2,$X$16:$X$60,L2)+SUMIFS($T$16:$T$60,$B$16:$B$60,A2,$X$16:$X$60,L2)),4),0),100)</f>
        <v>0</v>
      </c>
      <c r="O2" s="286"/>
      <c r="P2" s="285">
        <f t="shared" ref="P2:P11" ca="1" si="7">IFERROR(IF(L2&gt;0,ROUND((SUMIFS($V$16:$V$60,$A$16:$A$60,A2,$X$16:$X$60,L2)+SUMIFS($W$16:$W$60,$B$16:$B$60,A2,$X$16:$X$60,L2))/(SUMIFS($W$16:$W$60,$A$16:$A$60,A2,$X$16:$X$60,L2)+SUMIFS($V$16:$V$60,$B$16:$B$60,A2,$X$16:$X$60,L2)),4),0),0)</f>
        <v>0</v>
      </c>
      <c r="Q2" s="286"/>
      <c r="R2" s="21">
        <f t="shared" ref="R2:R11" ca="1" si="8">COUNTIF($E$2:$E$11,"&gt;"&amp;$E2)+COUNTIFS($E$2:$E$11,"="&amp;$E2,$M$2:$M$11,"&gt;"&amp;$M2)+1</f>
        <v>1</v>
      </c>
      <c r="S2" s="21">
        <f t="shared" ref="S2:S11" ca="1" si="9">IF(COUNTIF($R$2:$R$11,$R2)&gt;1,COUNTIF($R$2:$R$11,"&lt;"&amp;$R2)+COUNTIFS($R$2:$R$11,$R2,$N$2:$N$11,"&gt;"&amp;$N2)+1,$R2)</f>
        <v>1</v>
      </c>
      <c r="T2" s="22">
        <f t="shared" ref="T2:T11" ca="1" si="10">IF(COUNTIF($S$2:$S$11,$S2)&gt;1,COUNTIF($S$2:$S$11,"&lt;"&amp;$S2)+COUNTIFS($S$2:$S$11,S2,$P$2:$P$11,"&gt;"&amp;$P2)+1,$S2)</f>
        <v>1</v>
      </c>
      <c r="U2" s="23">
        <f ca="1">T2+COUNTIFS($T$2:T2,T2)-1</f>
        <v>1</v>
      </c>
      <c r="V2" s="306"/>
      <c r="W2" s="307"/>
      <c r="X2" s="308"/>
      <c r="Y2" s="24"/>
      <c r="Z2" s="25"/>
      <c r="AA2" s="26"/>
      <c r="AB2" s="27"/>
      <c r="AC2" s="28"/>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30"/>
    </row>
    <row r="3" spans="1:255" ht="11.65" customHeight="1" x14ac:dyDescent="0.2">
      <c r="A3" s="31">
        <f t="shared" ref="A3:A11" si="11">IF(K3="",ABS(A2)+1,-ABS(A2))</f>
        <v>2</v>
      </c>
      <c r="B3" s="32" t="str">
        <f t="shared" si="0"/>
        <v/>
      </c>
      <c r="C3" s="33" t="s">
        <v>140</v>
      </c>
      <c r="D3" s="33" t="s">
        <v>136</v>
      </c>
      <c r="E3" s="224">
        <f t="shared" ca="1" si="1"/>
        <v>4</v>
      </c>
      <c r="F3" s="225"/>
      <c r="G3" s="224">
        <f t="shared" ca="1" si="2"/>
        <v>12</v>
      </c>
      <c r="H3" s="287"/>
      <c r="I3" s="224">
        <f t="shared" ca="1" si="3"/>
        <v>5</v>
      </c>
      <c r="J3" s="287"/>
      <c r="K3" s="34"/>
      <c r="L3" s="20">
        <f t="shared" ca="1" si="4"/>
        <v>0</v>
      </c>
      <c r="M3" s="21">
        <f t="shared" ca="1" si="5"/>
        <v>0</v>
      </c>
      <c r="N3" s="285">
        <f t="shared" ca="1" si="6"/>
        <v>0</v>
      </c>
      <c r="O3" s="286"/>
      <c r="P3" s="285">
        <f t="shared" ca="1" si="7"/>
        <v>0</v>
      </c>
      <c r="Q3" s="286"/>
      <c r="R3" s="21">
        <f t="shared" ca="1" si="8"/>
        <v>2</v>
      </c>
      <c r="S3" s="21">
        <f t="shared" ca="1" si="9"/>
        <v>2</v>
      </c>
      <c r="T3" s="22">
        <f t="shared" ca="1" si="10"/>
        <v>2</v>
      </c>
      <c r="U3" s="23">
        <f ca="1">T3+COUNTIFS($T$2:T3,T3)-1</f>
        <v>2</v>
      </c>
      <c r="V3" s="313"/>
      <c r="W3" s="314"/>
      <c r="X3" s="315"/>
      <c r="Y3" s="35"/>
      <c r="Z3" s="25"/>
      <c r="AA3" s="26"/>
      <c r="AB3" s="27"/>
      <c r="AC3" s="28"/>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30"/>
    </row>
    <row r="4" spans="1:255" ht="11.65" customHeight="1" x14ac:dyDescent="0.2">
      <c r="A4" s="31">
        <f t="shared" si="11"/>
        <v>3</v>
      </c>
      <c r="B4" s="32" t="str">
        <f t="shared" si="0"/>
        <v/>
      </c>
      <c r="C4" s="33" t="s">
        <v>142</v>
      </c>
      <c r="D4" s="33" t="s">
        <v>129</v>
      </c>
      <c r="E4" s="224">
        <f t="shared" ca="1" si="1"/>
        <v>2</v>
      </c>
      <c r="F4" s="225"/>
      <c r="G4" s="224">
        <f t="shared" ca="1" si="2"/>
        <v>7</v>
      </c>
      <c r="H4" s="287"/>
      <c r="I4" s="224">
        <f t="shared" ca="1" si="3"/>
        <v>11</v>
      </c>
      <c r="J4" s="287"/>
      <c r="K4" s="34"/>
      <c r="L4" s="20">
        <f t="shared" ca="1" si="4"/>
        <v>0</v>
      </c>
      <c r="M4" s="21">
        <f t="shared" ca="1" si="5"/>
        <v>0</v>
      </c>
      <c r="N4" s="285">
        <f t="shared" ca="1" si="6"/>
        <v>0</v>
      </c>
      <c r="O4" s="286"/>
      <c r="P4" s="285">
        <f t="shared" ca="1" si="7"/>
        <v>0</v>
      </c>
      <c r="Q4" s="286"/>
      <c r="R4" s="21">
        <f t="shared" ca="1" si="8"/>
        <v>4</v>
      </c>
      <c r="S4" s="21">
        <f t="shared" ca="1" si="9"/>
        <v>4</v>
      </c>
      <c r="T4" s="22">
        <f t="shared" ca="1" si="10"/>
        <v>4</v>
      </c>
      <c r="U4" s="23">
        <f ca="1">T4+COUNTIFS($T$2:T4,T4)-1</f>
        <v>4</v>
      </c>
      <c r="V4" s="282"/>
      <c r="W4" s="283"/>
      <c r="X4" s="284"/>
      <c r="Y4" s="36"/>
      <c r="Z4" s="25"/>
      <c r="AA4" s="26"/>
      <c r="AB4" s="27"/>
      <c r="AC4" s="28"/>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30"/>
    </row>
    <row r="5" spans="1:255" ht="11.65" customHeight="1" x14ac:dyDescent="0.2">
      <c r="A5" s="31">
        <f t="shared" si="11"/>
        <v>4</v>
      </c>
      <c r="B5" s="32" t="str">
        <f t="shared" si="0"/>
        <v/>
      </c>
      <c r="C5" s="33" t="s">
        <v>141</v>
      </c>
      <c r="D5" s="33" t="s">
        <v>129</v>
      </c>
      <c r="E5" s="224">
        <f t="shared" ca="1" si="1"/>
        <v>3</v>
      </c>
      <c r="F5" s="225"/>
      <c r="G5" s="224">
        <f t="shared" ca="1" si="2"/>
        <v>11</v>
      </c>
      <c r="H5" s="287"/>
      <c r="I5" s="224">
        <f t="shared" ca="1" si="3"/>
        <v>9</v>
      </c>
      <c r="J5" s="287"/>
      <c r="K5" s="34"/>
      <c r="L5" s="20">
        <f t="shared" ca="1" si="4"/>
        <v>0</v>
      </c>
      <c r="M5" s="21">
        <f t="shared" ca="1" si="5"/>
        <v>0</v>
      </c>
      <c r="N5" s="285">
        <f t="shared" ca="1" si="6"/>
        <v>0</v>
      </c>
      <c r="O5" s="286"/>
      <c r="P5" s="285">
        <f t="shared" ca="1" si="7"/>
        <v>0</v>
      </c>
      <c r="Q5" s="286"/>
      <c r="R5" s="21">
        <f t="shared" ca="1" si="8"/>
        <v>3</v>
      </c>
      <c r="S5" s="21">
        <f t="shared" ca="1" si="9"/>
        <v>3</v>
      </c>
      <c r="T5" s="22">
        <f t="shared" ca="1" si="10"/>
        <v>3</v>
      </c>
      <c r="U5" s="23">
        <f ca="1">T5+COUNTIFS($T$2:T5,T5)-1</f>
        <v>3</v>
      </c>
      <c r="V5" s="294"/>
      <c r="W5" s="295"/>
      <c r="X5" s="296"/>
      <c r="Y5" s="36"/>
      <c r="Z5" s="25"/>
      <c r="AA5" s="26"/>
      <c r="AB5" s="27"/>
      <c r="AC5" s="28"/>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30"/>
    </row>
    <row r="6" spans="1:255" ht="11.65" customHeight="1" x14ac:dyDescent="0.2">
      <c r="A6" s="31">
        <f t="shared" si="11"/>
        <v>5</v>
      </c>
      <c r="B6" s="32" t="str">
        <f t="shared" si="0"/>
        <v/>
      </c>
      <c r="C6" s="33" t="s">
        <v>143</v>
      </c>
      <c r="D6" s="33" t="s">
        <v>131</v>
      </c>
      <c r="E6" s="224">
        <f t="shared" ca="1" si="1"/>
        <v>0</v>
      </c>
      <c r="F6" s="225"/>
      <c r="G6" s="224">
        <f t="shared" ca="1" si="2"/>
        <v>5</v>
      </c>
      <c r="H6" s="287"/>
      <c r="I6" s="224">
        <f t="shared" ca="1" si="3"/>
        <v>15</v>
      </c>
      <c r="J6" s="287"/>
      <c r="K6" s="34"/>
      <c r="L6" s="20">
        <f t="shared" ca="1" si="4"/>
        <v>0</v>
      </c>
      <c r="M6" s="21">
        <f t="shared" ca="1" si="5"/>
        <v>0</v>
      </c>
      <c r="N6" s="285">
        <f t="shared" ca="1" si="6"/>
        <v>0</v>
      </c>
      <c r="O6" s="286"/>
      <c r="P6" s="285">
        <f t="shared" ca="1" si="7"/>
        <v>0</v>
      </c>
      <c r="Q6" s="286"/>
      <c r="R6" s="21">
        <f t="shared" ca="1" si="8"/>
        <v>6</v>
      </c>
      <c r="S6" s="21">
        <f t="shared" ca="1" si="9"/>
        <v>6</v>
      </c>
      <c r="T6" s="22">
        <f t="shared" ca="1" si="10"/>
        <v>6</v>
      </c>
      <c r="U6" s="23">
        <f ca="1">T6+COUNTIFS($T$2:T6,T6)-1</f>
        <v>6</v>
      </c>
      <c r="V6" s="282"/>
      <c r="W6" s="283"/>
      <c r="X6" s="284"/>
      <c r="Y6" s="36"/>
      <c r="Z6" s="25"/>
      <c r="AA6" s="26"/>
      <c r="AB6" s="27"/>
      <c r="AC6" s="28"/>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c r="IU6" s="30"/>
    </row>
    <row r="7" spans="1:255" ht="11.65" customHeight="1" x14ac:dyDescent="0.2">
      <c r="A7" s="31">
        <f t="shared" si="11"/>
        <v>6</v>
      </c>
      <c r="B7" s="32" t="str">
        <f t="shared" si="0"/>
        <v/>
      </c>
      <c r="C7" s="33" t="s">
        <v>144</v>
      </c>
      <c r="D7" s="33" t="s">
        <v>130</v>
      </c>
      <c r="E7" s="224">
        <f t="shared" ca="1" si="1"/>
        <v>1</v>
      </c>
      <c r="F7" s="225"/>
      <c r="G7" s="224">
        <f t="shared" ca="1" si="2"/>
        <v>5</v>
      </c>
      <c r="H7" s="287"/>
      <c r="I7" s="224">
        <f t="shared" ca="1" si="3"/>
        <v>14</v>
      </c>
      <c r="J7" s="287"/>
      <c r="K7" s="34"/>
      <c r="L7" s="20">
        <f t="shared" ca="1" si="4"/>
        <v>0</v>
      </c>
      <c r="M7" s="21">
        <f t="shared" ca="1" si="5"/>
        <v>0</v>
      </c>
      <c r="N7" s="285">
        <f t="shared" ca="1" si="6"/>
        <v>0</v>
      </c>
      <c r="O7" s="286"/>
      <c r="P7" s="285">
        <f t="shared" ca="1" si="7"/>
        <v>0</v>
      </c>
      <c r="Q7" s="286"/>
      <c r="R7" s="21">
        <f t="shared" ca="1" si="8"/>
        <v>5</v>
      </c>
      <c r="S7" s="21">
        <f t="shared" ca="1" si="9"/>
        <v>5</v>
      </c>
      <c r="T7" s="22">
        <f t="shared" ca="1" si="10"/>
        <v>5</v>
      </c>
      <c r="U7" s="23">
        <f ca="1">T7+COUNTIFS($T$2:T7,T7)-1</f>
        <v>5</v>
      </c>
      <c r="V7" s="294"/>
      <c r="W7" s="295"/>
      <c r="X7" s="296"/>
      <c r="Y7" s="36"/>
      <c r="Z7" s="25"/>
      <c r="AA7" s="26"/>
      <c r="AB7" s="27"/>
      <c r="AC7" s="28"/>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c r="IU7" s="30"/>
    </row>
    <row r="8" spans="1:255" ht="11.65" customHeight="1" x14ac:dyDescent="0.2">
      <c r="A8" s="31">
        <f t="shared" si="11"/>
        <v>-6</v>
      </c>
      <c r="B8" s="32" t="str">
        <f t="shared" si="0"/>
        <v/>
      </c>
      <c r="C8" s="33" t="s">
        <v>27</v>
      </c>
      <c r="D8" s="33" t="str">
        <f t="shared" si="0"/>
        <v/>
      </c>
      <c r="E8" s="224">
        <f t="shared" si="1"/>
        <v>-0.5</v>
      </c>
      <c r="F8" s="225"/>
      <c r="G8" s="224">
        <f t="shared" ca="1" si="2"/>
        <v>0</v>
      </c>
      <c r="H8" s="287"/>
      <c r="I8" s="224">
        <f t="shared" ca="1" si="3"/>
        <v>0</v>
      </c>
      <c r="J8" s="287"/>
      <c r="K8" s="34" t="s">
        <v>27</v>
      </c>
      <c r="L8" s="20">
        <f t="shared" si="4"/>
        <v>0</v>
      </c>
      <c r="M8" s="21">
        <f t="shared" si="5"/>
        <v>0</v>
      </c>
      <c r="N8" s="285">
        <f t="shared" si="6"/>
        <v>0</v>
      </c>
      <c r="O8" s="286"/>
      <c r="P8" s="285">
        <f t="shared" si="7"/>
        <v>0</v>
      </c>
      <c r="Q8" s="286"/>
      <c r="R8" s="21">
        <f t="shared" ca="1" si="8"/>
        <v>7</v>
      </c>
      <c r="S8" s="21">
        <f t="shared" ca="1" si="9"/>
        <v>7</v>
      </c>
      <c r="T8" s="22">
        <f t="shared" ca="1" si="10"/>
        <v>7</v>
      </c>
      <c r="U8" s="23">
        <f ca="1">T8+COUNTIFS($T$2:T8,T8)-1</f>
        <v>7</v>
      </c>
      <c r="V8" s="282"/>
      <c r="W8" s="283"/>
      <c r="X8" s="284"/>
      <c r="Y8" s="36"/>
      <c r="Z8" s="25"/>
      <c r="AA8" s="26"/>
      <c r="AB8" s="27"/>
      <c r="AC8" s="28"/>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30"/>
    </row>
    <row r="9" spans="1:255" ht="11.65" customHeight="1" x14ac:dyDescent="0.2">
      <c r="A9" s="31">
        <f t="shared" si="11"/>
        <v>-6</v>
      </c>
      <c r="B9" s="32" t="str">
        <f t="shared" si="0"/>
        <v/>
      </c>
      <c r="C9" s="33" t="s">
        <v>27</v>
      </c>
      <c r="D9" s="33" t="str">
        <f t="shared" si="0"/>
        <v/>
      </c>
      <c r="E9" s="224">
        <f t="shared" si="1"/>
        <v>-0.5</v>
      </c>
      <c r="F9" s="225"/>
      <c r="G9" s="224">
        <f t="shared" ca="1" si="2"/>
        <v>0</v>
      </c>
      <c r="H9" s="287"/>
      <c r="I9" s="224">
        <f t="shared" ca="1" si="3"/>
        <v>0</v>
      </c>
      <c r="J9" s="287"/>
      <c r="K9" s="34" t="s">
        <v>27</v>
      </c>
      <c r="L9" s="20">
        <f t="shared" si="4"/>
        <v>0</v>
      </c>
      <c r="M9" s="21">
        <f t="shared" si="5"/>
        <v>0</v>
      </c>
      <c r="N9" s="285">
        <f t="shared" si="6"/>
        <v>0</v>
      </c>
      <c r="O9" s="286"/>
      <c r="P9" s="285">
        <f t="shared" si="7"/>
        <v>0</v>
      </c>
      <c r="Q9" s="286"/>
      <c r="R9" s="21">
        <f t="shared" ca="1" si="8"/>
        <v>7</v>
      </c>
      <c r="S9" s="21">
        <f t="shared" ca="1" si="9"/>
        <v>7</v>
      </c>
      <c r="T9" s="22">
        <f t="shared" ca="1" si="10"/>
        <v>7</v>
      </c>
      <c r="U9" s="23">
        <f ca="1">T9+COUNTIFS($T$2:T9,T9)-1</f>
        <v>8</v>
      </c>
      <c r="V9" s="294"/>
      <c r="W9" s="295"/>
      <c r="X9" s="296"/>
      <c r="Y9" s="36"/>
      <c r="Z9" s="25"/>
      <c r="AA9" s="26"/>
      <c r="AB9" s="27"/>
      <c r="AC9" s="28"/>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30"/>
    </row>
    <row r="10" spans="1:255" ht="11.65" customHeight="1" x14ac:dyDescent="0.2">
      <c r="A10" s="31">
        <f t="shared" si="11"/>
        <v>-6</v>
      </c>
      <c r="B10" s="32" t="str">
        <f t="shared" si="0"/>
        <v/>
      </c>
      <c r="C10" s="33" t="s">
        <v>27</v>
      </c>
      <c r="D10" s="33" t="str">
        <f t="shared" si="0"/>
        <v/>
      </c>
      <c r="E10" s="224">
        <f t="shared" si="1"/>
        <v>-0.5</v>
      </c>
      <c r="F10" s="225"/>
      <c r="G10" s="224">
        <f t="shared" ca="1" si="2"/>
        <v>0</v>
      </c>
      <c r="H10" s="287"/>
      <c r="I10" s="224">
        <f t="shared" ca="1" si="3"/>
        <v>0</v>
      </c>
      <c r="J10" s="287"/>
      <c r="K10" s="34" t="s">
        <v>27</v>
      </c>
      <c r="L10" s="20">
        <f t="shared" si="4"/>
        <v>0</v>
      </c>
      <c r="M10" s="21">
        <f t="shared" si="5"/>
        <v>0</v>
      </c>
      <c r="N10" s="285">
        <f t="shared" si="6"/>
        <v>0</v>
      </c>
      <c r="O10" s="286"/>
      <c r="P10" s="285">
        <f t="shared" si="7"/>
        <v>0</v>
      </c>
      <c r="Q10" s="286"/>
      <c r="R10" s="21">
        <f t="shared" ca="1" si="8"/>
        <v>7</v>
      </c>
      <c r="S10" s="21">
        <f t="shared" ca="1" si="9"/>
        <v>7</v>
      </c>
      <c r="T10" s="22">
        <f t="shared" ca="1" si="10"/>
        <v>7</v>
      </c>
      <c r="U10" s="23">
        <f ca="1">T10+COUNTIFS($T$2:T10,T10)-1</f>
        <v>9</v>
      </c>
      <c r="V10" s="282"/>
      <c r="W10" s="283"/>
      <c r="X10" s="284"/>
      <c r="Y10" s="36"/>
      <c r="Z10" s="25"/>
      <c r="AA10" s="26"/>
      <c r="AB10" s="27"/>
      <c r="AC10" s="28"/>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c r="IU10" s="30"/>
    </row>
    <row r="11" spans="1:255" ht="11.65" customHeight="1" thickBot="1" x14ac:dyDescent="0.25">
      <c r="A11" s="37">
        <f t="shared" si="11"/>
        <v>-6</v>
      </c>
      <c r="B11" s="38" t="str">
        <f t="shared" si="0"/>
        <v/>
      </c>
      <c r="C11" s="39" t="s">
        <v>27</v>
      </c>
      <c r="D11" s="39" t="str">
        <f t="shared" si="0"/>
        <v/>
      </c>
      <c r="E11" s="321">
        <f t="shared" si="1"/>
        <v>-0.5</v>
      </c>
      <c r="F11" s="322"/>
      <c r="G11" s="297">
        <f t="shared" ca="1" si="2"/>
        <v>0</v>
      </c>
      <c r="H11" s="298"/>
      <c r="I11" s="297">
        <f t="shared" ca="1" si="3"/>
        <v>0</v>
      </c>
      <c r="J11" s="298"/>
      <c r="K11" s="40" t="s">
        <v>27</v>
      </c>
      <c r="L11" s="20">
        <f t="shared" si="4"/>
        <v>0</v>
      </c>
      <c r="M11" s="21">
        <f t="shared" si="5"/>
        <v>0</v>
      </c>
      <c r="N11" s="285">
        <f t="shared" si="6"/>
        <v>0</v>
      </c>
      <c r="O11" s="286"/>
      <c r="P11" s="285">
        <f t="shared" si="7"/>
        <v>0</v>
      </c>
      <c r="Q11" s="286"/>
      <c r="R11" s="21">
        <f t="shared" ca="1" si="8"/>
        <v>7</v>
      </c>
      <c r="S11" s="21">
        <f t="shared" ca="1" si="9"/>
        <v>7</v>
      </c>
      <c r="T11" s="22">
        <f t="shared" ca="1" si="10"/>
        <v>7</v>
      </c>
      <c r="U11" s="23">
        <f ca="1">T11+COUNTIFS($T$2:T11,T11)-1</f>
        <v>10</v>
      </c>
      <c r="V11" s="288"/>
      <c r="W11" s="289"/>
      <c r="X11" s="290"/>
      <c r="Y11" s="36"/>
      <c r="Z11" s="41"/>
      <c r="AA11" s="42"/>
      <c r="AB11" s="43"/>
      <c r="AC11" s="28"/>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c r="IU11" s="30"/>
    </row>
    <row r="12" spans="1:255" ht="8.1" customHeight="1" x14ac:dyDescent="0.2">
      <c r="A12" s="44"/>
      <c r="B12" s="45"/>
      <c r="C12" s="45"/>
      <c r="D12" s="45"/>
      <c r="E12" s="46"/>
      <c r="F12" s="46"/>
      <c r="G12" s="45"/>
      <c r="H12" s="45"/>
      <c r="I12" s="45"/>
      <c r="J12" s="45"/>
      <c r="K12" s="45"/>
      <c r="L12" s="47"/>
      <c r="M12" s="48"/>
      <c r="N12" s="48"/>
      <c r="O12" s="48"/>
      <c r="P12" s="48"/>
      <c r="Q12" s="48"/>
      <c r="R12" s="48"/>
      <c r="S12" s="48"/>
      <c r="T12" s="48"/>
      <c r="U12" s="49"/>
      <c r="V12" s="50"/>
      <c r="W12" s="50"/>
      <c r="X12" s="50"/>
      <c r="Y12" s="29"/>
      <c r="Z12" s="50"/>
      <c r="AA12" s="50"/>
      <c r="AB12" s="50"/>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c r="IU12" s="30"/>
    </row>
    <row r="13" spans="1:255" ht="8.1" hidden="1" customHeight="1" x14ac:dyDescent="0.2">
      <c r="A13" s="51"/>
      <c r="B13" s="51"/>
      <c r="C13" s="51"/>
      <c r="D13" s="51"/>
      <c r="E13" s="51"/>
      <c r="F13" s="51"/>
      <c r="G13" s="51"/>
      <c r="H13" s="51"/>
      <c r="I13" s="51"/>
      <c r="J13" s="51"/>
      <c r="K13" s="51"/>
      <c r="L13" s="51"/>
      <c r="M13" s="51"/>
      <c r="N13" s="51"/>
      <c r="O13" s="51"/>
      <c r="P13" s="51"/>
      <c r="Q13" s="51"/>
      <c r="R13" s="51"/>
      <c r="S13" s="51"/>
      <c r="T13" s="51"/>
      <c r="U13" s="51"/>
      <c r="V13" s="52"/>
      <c r="W13" s="52"/>
      <c r="X13" s="52"/>
      <c r="Y13" s="52"/>
      <c r="Z13" s="53"/>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c r="IU13" s="30"/>
    </row>
    <row r="14" spans="1:255" ht="11.65" customHeight="1" thickBot="1" x14ac:dyDescent="0.25">
      <c r="A14" s="54"/>
      <c r="B14" s="55"/>
      <c r="C14" s="55"/>
      <c r="D14" s="55"/>
      <c r="E14" s="55"/>
      <c r="F14" s="55"/>
      <c r="G14" s="55"/>
      <c r="H14" s="55"/>
      <c r="I14" s="55"/>
      <c r="J14" s="55"/>
      <c r="K14" s="55"/>
      <c r="L14" s="55"/>
      <c r="M14" s="55"/>
      <c r="N14" s="55"/>
      <c r="O14" s="55"/>
      <c r="P14" s="55"/>
      <c r="Q14" s="55"/>
      <c r="R14" s="55"/>
      <c r="S14" s="55"/>
      <c r="T14" s="55"/>
      <c r="U14" s="55"/>
      <c r="V14" s="56"/>
      <c r="W14" s="56"/>
      <c r="X14" s="57"/>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30"/>
    </row>
    <row r="15" spans="1:255" ht="14.25" customHeight="1" thickTop="1" thickBot="1" x14ac:dyDescent="0.25">
      <c r="A15" s="270" t="s">
        <v>14</v>
      </c>
      <c r="B15" s="269"/>
      <c r="C15" s="58" t="s">
        <v>15</v>
      </c>
      <c r="D15" s="59" t="s">
        <v>15</v>
      </c>
      <c r="E15" s="268">
        <v>1</v>
      </c>
      <c r="F15" s="269"/>
      <c r="G15" s="268">
        <v>2</v>
      </c>
      <c r="H15" s="269"/>
      <c r="I15" s="268">
        <v>3</v>
      </c>
      <c r="J15" s="269"/>
      <c r="K15" s="268">
        <v>4</v>
      </c>
      <c r="L15" s="269"/>
      <c r="M15" s="268">
        <v>5</v>
      </c>
      <c r="N15" s="309"/>
      <c r="O15" s="291" t="s">
        <v>16</v>
      </c>
      <c r="P15" s="292"/>
      <c r="Q15" s="292"/>
      <c r="R15" s="292"/>
      <c r="S15" s="293"/>
      <c r="T15" s="291" t="s">
        <v>4</v>
      </c>
      <c r="U15" s="269"/>
      <c r="V15" s="280" t="s">
        <v>17</v>
      </c>
      <c r="W15" s="281"/>
      <c r="X15" s="60"/>
      <c r="Y15" s="61"/>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c r="IU15" s="30"/>
    </row>
    <row r="16" spans="1:255" ht="14.25" customHeight="1" x14ac:dyDescent="0.2">
      <c r="A16" s="62">
        <f ca="1">IF(OFFSET('Ordre des parties'!I3,0,INT((10-ABS($A$11))/2)*3)=0,"",OFFSET('Ordre des parties'!I3,0,INT((10-ABS($A$11))/2)*3))</f>
        <v>1</v>
      </c>
      <c r="B16" s="63">
        <f ca="1">IF(OFFSET('Ordre des parties'!J3,0,INT((10-ABS($A$11))/2)*3)=0,"",OFFSET('Ordre des parties'!J3,0,INT((10-ABS($A$11))/2)*3))</f>
        <v>6</v>
      </c>
      <c r="C16" s="64" t="str">
        <f t="shared" ref="C16:D60" ca="1" si="12">IF(A16&lt;=ABS($A$11),INDEX($C$2:$C$11,MATCH(A16,$A$2:$A$11,0),0),"")</f>
        <v>Heimann Lisa</v>
      </c>
      <c r="D16" s="65" t="str">
        <f t="shared" ca="1" si="12"/>
        <v>Charrière Lenny</v>
      </c>
      <c r="E16" s="66">
        <v>11</v>
      </c>
      <c r="F16" s="67">
        <v>1</v>
      </c>
      <c r="G16" s="66">
        <v>11</v>
      </c>
      <c r="H16" s="67">
        <v>3</v>
      </c>
      <c r="I16" s="66">
        <v>11</v>
      </c>
      <c r="J16" s="67">
        <v>2</v>
      </c>
      <c r="K16" s="66"/>
      <c r="L16" s="67"/>
      <c r="M16" s="66"/>
      <c r="N16" s="67"/>
      <c r="O16" s="277" t="str">
        <f t="shared" ref="O16:O60" ca="1" si="13">IF(OR(C16="",D16="",E16=""),"",IF(OR(AND(T16&lt;3,U16&lt;3),T16&gt;3,U16&gt;3),"",IF(T16=3,C16,D16)))</f>
        <v>Heimann Lisa</v>
      </c>
      <c r="P16" s="278"/>
      <c r="Q16" s="278"/>
      <c r="R16" s="278"/>
      <c r="S16" s="279"/>
      <c r="T16" s="68">
        <f t="shared" ref="T16:T60" ca="1" si="14">IF(OR(C16="",D16="",E16=""),"",(E16&gt;F16)+(G16&gt;H16)+(I16&gt;J16)+(K16&gt;L16)+(M16&gt;N16))</f>
        <v>3</v>
      </c>
      <c r="U16" s="69">
        <f t="shared" ref="U16:U60" ca="1" si="15">IF(OR(C16="",D16="",E16=""),"",(E16&lt;F16)+(G16&lt;H16)+(I16&lt;J16)+(K16&lt;L16)+(M16&lt;N16))</f>
        <v>0</v>
      </c>
      <c r="V16" s="70">
        <f t="shared" ref="V16:V60" ca="1" si="16">IF(OR(C16="",D16="",E16=""),"",E16+G16+I16+K16+M16)</f>
        <v>33</v>
      </c>
      <c r="W16" s="71">
        <f t="shared" ref="W16:W60" ca="1" si="17">IF(OR(C16="",D16="",E16=""),"",F16+H16+J16+L16+N16)</f>
        <v>6</v>
      </c>
      <c r="X16" s="72">
        <f t="shared" ref="X16:X60" ca="1" si="18">IFERROR(IF((INDEX($L$2:$L$11,MATCH(A16,$A$2:$A$11))=INDEX($L$2:$L$11,MATCH(B16,$A$2:$A$11))),INDEX($L$2:$L$11,MATCH(A16,$A$2:$A$11)),0),"")</f>
        <v>0</v>
      </c>
      <c r="Y16" s="53"/>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30"/>
    </row>
    <row r="17" spans="1:255" ht="14.25" customHeight="1" x14ac:dyDescent="0.2">
      <c r="A17" s="73">
        <f ca="1">IF(OFFSET('Ordre des parties'!I4,0,INT((10-ABS($A$11))/2)*3)=0,"",OFFSET('Ordre des parties'!I4,0,INT((10-ABS($A$11))/2)*3))</f>
        <v>2</v>
      </c>
      <c r="B17" s="74">
        <f ca="1">IF(OFFSET('Ordre des parties'!J4,0,INT((10-ABS($A$11))/2)*3)=0,"",OFFSET('Ordre des parties'!J4,0,INT((10-ABS($A$11))/2)*3))</f>
        <v>5</v>
      </c>
      <c r="C17" s="75" t="str">
        <f t="shared" ca="1" si="12"/>
        <v>Sangaré William</v>
      </c>
      <c r="D17" s="76" t="str">
        <f t="shared" ca="1" si="12"/>
        <v>Grossrieder Melvin</v>
      </c>
      <c r="E17" s="77">
        <v>11</v>
      </c>
      <c r="F17" s="78">
        <v>13</v>
      </c>
      <c r="G17" s="77">
        <v>11</v>
      </c>
      <c r="H17" s="78">
        <v>7</v>
      </c>
      <c r="I17" s="77">
        <v>11</v>
      </c>
      <c r="J17" s="78">
        <v>6</v>
      </c>
      <c r="K17" s="77">
        <v>11</v>
      </c>
      <c r="L17" s="78">
        <v>7</v>
      </c>
      <c r="M17" s="77"/>
      <c r="N17" s="78"/>
      <c r="O17" s="264" t="str">
        <f t="shared" ca="1" si="13"/>
        <v>Sangaré William</v>
      </c>
      <c r="P17" s="265"/>
      <c r="Q17" s="265"/>
      <c r="R17" s="265"/>
      <c r="S17" s="266"/>
      <c r="T17" s="79">
        <f t="shared" ca="1" si="14"/>
        <v>3</v>
      </c>
      <c r="U17" s="80">
        <f t="shared" ca="1" si="15"/>
        <v>1</v>
      </c>
      <c r="V17" s="81">
        <f t="shared" ca="1" si="16"/>
        <v>44</v>
      </c>
      <c r="W17" s="82">
        <f t="shared" ca="1" si="17"/>
        <v>33</v>
      </c>
      <c r="X17" s="72">
        <f t="shared" ca="1" si="18"/>
        <v>0</v>
      </c>
      <c r="Y17" s="53"/>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30"/>
    </row>
    <row r="18" spans="1:255" ht="14.25" customHeight="1" x14ac:dyDescent="0.2">
      <c r="A18" s="73">
        <f ca="1">IF(OFFSET('Ordre des parties'!I5,0,INT((10-ABS($A$11))/2)*3)=0,"",OFFSET('Ordre des parties'!I5,0,INT((10-ABS($A$11))/2)*3))</f>
        <v>3</v>
      </c>
      <c r="B18" s="74">
        <f ca="1">IF(OFFSET('Ordre des parties'!J5,0,INT((10-ABS($A$11))/2)*3)=0,"",OFFSET('Ordre des parties'!J5,0,INT((10-ABS($A$11))/2)*3))</f>
        <v>4</v>
      </c>
      <c r="C18" s="75" t="str">
        <f t="shared" ca="1" si="12"/>
        <v>Sudan Noah</v>
      </c>
      <c r="D18" s="76" t="str">
        <f t="shared" ca="1" si="12"/>
        <v>Hoyler Nathan</v>
      </c>
      <c r="E18" s="77">
        <v>16</v>
      </c>
      <c r="F18" s="78">
        <v>14</v>
      </c>
      <c r="G18" s="77">
        <v>4</v>
      </c>
      <c r="H18" s="78">
        <v>11</v>
      </c>
      <c r="I18" s="77">
        <v>6</v>
      </c>
      <c r="J18" s="78">
        <v>11</v>
      </c>
      <c r="K18" s="77">
        <v>14</v>
      </c>
      <c r="L18" s="78">
        <v>16</v>
      </c>
      <c r="M18" s="77"/>
      <c r="N18" s="78"/>
      <c r="O18" s="264" t="str">
        <f t="shared" ca="1" si="13"/>
        <v>Hoyler Nathan</v>
      </c>
      <c r="P18" s="265"/>
      <c r="Q18" s="265"/>
      <c r="R18" s="265"/>
      <c r="S18" s="266"/>
      <c r="T18" s="79">
        <f t="shared" ca="1" si="14"/>
        <v>1</v>
      </c>
      <c r="U18" s="80">
        <f t="shared" ca="1" si="15"/>
        <v>3</v>
      </c>
      <c r="V18" s="81">
        <f t="shared" ca="1" si="16"/>
        <v>40</v>
      </c>
      <c r="W18" s="82">
        <f t="shared" ca="1" si="17"/>
        <v>52</v>
      </c>
      <c r="X18" s="72">
        <f t="shared" ca="1" si="18"/>
        <v>0</v>
      </c>
      <c r="Y18" s="53"/>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c r="IU18" s="30"/>
    </row>
    <row r="19" spans="1:255" ht="14.25" customHeight="1" x14ac:dyDescent="0.2">
      <c r="A19" s="73">
        <f ca="1">IF(OFFSET('Ordre des parties'!I6,0,INT((10-ABS($A$11))/2)*3)=0,"",OFFSET('Ordre des parties'!I6,0,INT((10-ABS($A$11))/2)*3))</f>
        <v>1</v>
      </c>
      <c r="B19" s="74">
        <f ca="1">IF(OFFSET('Ordre des parties'!J6,0,INT((10-ABS($A$11))/2)*3)=0,"",OFFSET('Ordre des parties'!J6,0,INT((10-ABS($A$11))/2)*3))</f>
        <v>4</v>
      </c>
      <c r="C19" s="75" t="str">
        <f t="shared" ca="1" si="12"/>
        <v>Heimann Lisa</v>
      </c>
      <c r="D19" s="76" t="str">
        <f t="shared" ca="1" si="12"/>
        <v>Hoyler Nathan</v>
      </c>
      <c r="E19" s="77">
        <v>11</v>
      </c>
      <c r="F19" s="78">
        <v>8</v>
      </c>
      <c r="G19" s="77">
        <v>9</v>
      </c>
      <c r="H19" s="78">
        <v>11</v>
      </c>
      <c r="I19" s="77">
        <v>11</v>
      </c>
      <c r="J19" s="78">
        <v>3</v>
      </c>
      <c r="K19" s="77">
        <v>11</v>
      </c>
      <c r="L19" s="78">
        <v>9</v>
      </c>
      <c r="M19" s="77"/>
      <c r="N19" s="78"/>
      <c r="O19" s="264" t="str">
        <f t="shared" ca="1" si="13"/>
        <v>Heimann Lisa</v>
      </c>
      <c r="P19" s="265"/>
      <c r="Q19" s="265"/>
      <c r="R19" s="265"/>
      <c r="S19" s="266"/>
      <c r="T19" s="79">
        <f t="shared" ca="1" si="14"/>
        <v>3</v>
      </c>
      <c r="U19" s="80">
        <f t="shared" ca="1" si="15"/>
        <v>1</v>
      </c>
      <c r="V19" s="81">
        <f t="shared" ca="1" si="16"/>
        <v>42</v>
      </c>
      <c r="W19" s="82">
        <f t="shared" ca="1" si="17"/>
        <v>31</v>
      </c>
      <c r="X19" s="72">
        <f t="shared" ca="1" si="18"/>
        <v>0</v>
      </c>
      <c r="Y19" s="53"/>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30"/>
    </row>
    <row r="20" spans="1:255" ht="14.25" customHeight="1" x14ac:dyDescent="0.2">
      <c r="A20" s="73">
        <f ca="1">IF(OFFSET('Ordre des parties'!I7,0,INT((10-ABS($A$11))/2)*3)=0,"",OFFSET('Ordre des parties'!I7,0,INT((10-ABS($A$11))/2)*3))</f>
        <v>2</v>
      </c>
      <c r="B20" s="74">
        <f ca="1">IF(OFFSET('Ordre des parties'!J7,0,INT((10-ABS($A$11))/2)*3)=0,"",OFFSET('Ordre des parties'!J7,0,INT((10-ABS($A$11))/2)*3))</f>
        <v>3</v>
      </c>
      <c r="C20" s="75" t="str">
        <f t="shared" ca="1" si="12"/>
        <v>Sangaré William</v>
      </c>
      <c r="D20" s="76" t="str">
        <f t="shared" ca="1" si="12"/>
        <v>Sudan Noah</v>
      </c>
      <c r="E20" s="77">
        <v>11</v>
      </c>
      <c r="F20" s="78">
        <v>5</v>
      </c>
      <c r="G20" s="77">
        <v>11</v>
      </c>
      <c r="H20" s="78">
        <v>5</v>
      </c>
      <c r="I20" s="77">
        <v>11</v>
      </c>
      <c r="J20" s="78">
        <v>5</v>
      </c>
      <c r="K20" s="77"/>
      <c r="L20" s="78"/>
      <c r="M20" s="77"/>
      <c r="N20" s="78"/>
      <c r="O20" s="264" t="str">
        <f t="shared" ca="1" si="13"/>
        <v>Sangaré William</v>
      </c>
      <c r="P20" s="265"/>
      <c r="Q20" s="265"/>
      <c r="R20" s="265"/>
      <c r="S20" s="266"/>
      <c r="T20" s="79">
        <f t="shared" ca="1" si="14"/>
        <v>3</v>
      </c>
      <c r="U20" s="80">
        <f t="shared" ca="1" si="15"/>
        <v>0</v>
      </c>
      <c r="V20" s="81">
        <f t="shared" ca="1" si="16"/>
        <v>33</v>
      </c>
      <c r="W20" s="82">
        <f t="shared" ca="1" si="17"/>
        <v>15</v>
      </c>
      <c r="X20" s="72">
        <f t="shared" ca="1" si="18"/>
        <v>0</v>
      </c>
      <c r="Y20" s="53"/>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c r="IU20" s="30"/>
    </row>
    <row r="21" spans="1:255" ht="14.25" customHeight="1" x14ac:dyDescent="0.2">
      <c r="A21" s="73">
        <f ca="1">IF(OFFSET('Ordre des parties'!I8,0,INT((10-ABS($A$11))/2)*3)=0,"",OFFSET('Ordre des parties'!I8,0,INT((10-ABS($A$11))/2)*3))</f>
        <v>5</v>
      </c>
      <c r="B21" s="74">
        <f ca="1">IF(OFFSET('Ordre des parties'!J8,0,INT((10-ABS($A$11))/2)*3)=0,"",OFFSET('Ordre des parties'!J8,0,INT((10-ABS($A$11))/2)*3))</f>
        <v>6</v>
      </c>
      <c r="C21" s="75" t="str">
        <f t="shared" ca="1" si="12"/>
        <v>Grossrieder Melvin</v>
      </c>
      <c r="D21" s="76" t="str">
        <f t="shared" ca="1" si="12"/>
        <v>Charrière Lenny</v>
      </c>
      <c r="E21" s="77">
        <v>9</v>
      </c>
      <c r="F21" s="78">
        <v>11</v>
      </c>
      <c r="G21" s="77">
        <v>11</v>
      </c>
      <c r="H21" s="78">
        <v>4</v>
      </c>
      <c r="I21" s="77">
        <v>5</v>
      </c>
      <c r="J21" s="78">
        <v>11</v>
      </c>
      <c r="K21" s="77">
        <v>16</v>
      </c>
      <c r="L21" s="78">
        <v>14</v>
      </c>
      <c r="M21" s="77">
        <v>6</v>
      </c>
      <c r="N21" s="78">
        <v>11</v>
      </c>
      <c r="O21" s="264" t="str">
        <f t="shared" ca="1" si="13"/>
        <v>Charrière Lenny</v>
      </c>
      <c r="P21" s="265"/>
      <c r="Q21" s="265"/>
      <c r="R21" s="265"/>
      <c r="S21" s="266"/>
      <c r="T21" s="79">
        <f t="shared" ca="1" si="14"/>
        <v>2</v>
      </c>
      <c r="U21" s="80">
        <f t="shared" ca="1" si="15"/>
        <v>3</v>
      </c>
      <c r="V21" s="81">
        <f t="shared" ca="1" si="16"/>
        <v>47</v>
      </c>
      <c r="W21" s="82">
        <f t="shared" ca="1" si="17"/>
        <v>51</v>
      </c>
      <c r="X21" s="72">
        <f t="shared" ca="1" si="18"/>
        <v>0</v>
      </c>
      <c r="Y21" s="53"/>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c r="IU21" s="30"/>
    </row>
    <row r="22" spans="1:255" ht="14.25" customHeight="1" x14ac:dyDescent="0.2">
      <c r="A22" s="73">
        <f ca="1">IF(OFFSET('Ordre des parties'!I9,0,INT((10-ABS($A$11))/2)*3)=0,"",OFFSET('Ordre des parties'!I9,0,INT((10-ABS($A$11))/2)*3))</f>
        <v>1</v>
      </c>
      <c r="B22" s="74">
        <f ca="1">IF(OFFSET('Ordre des parties'!J9,0,INT((10-ABS($A$11))/2)*3)=0,"",OFFSET('Ordre des parties'!J9,0,INT((10-ABS($A$11))/2)*3))</f>
        <v>5</v>
      </c>
      <c r="C22" s="75" t="str">
        <f t="shared" ca="1" si="12"/>
        <v>Heimann Lisa</v>
      </c>
      <c r="D22" s="76" t="str">
        <f t="shared" ca="1" si="12"/>
        <v>Grossrieder Melvin</v>
      </c>
      <c r="E22" s="77">
        <v>11</v>
      </c>
      <c r="F22" s="78">
        <v>2</v>
      </c>
      <c r="G22" s="77">
        <v>11</v>
      </c>
      <c r="H22" s="78">
        <v>4</v>
      </c>
      <c r="I22" s="77">
        <v>11</v>
      </c>
      <c r="J22" s="78">
        <v>2</v>
      </c>
      <c r="K22" s="77"/>
      <c r="L22" s="78"/>
      <c r="M22" s="77"/>
      <c r="N22" s="78"/>
      <c r="O22" s="264" t="str">
        <f t="shared" ca="1" si="13"/>
        <v>Heimann Lisa</v>
      </c>
      <c r="P22" s="265"/>
      <c r="Q22" s="265"/>
      <c r="R22" s="265"/>
      <c r="S22" s="266"/>
      <c r="T22" s="79">
        <f t="shared" ca="1" si="14"/>
        <v>3</v>
      </c>
      <c r="U22" s="80">
        <f t="shared" ca="1" si="15"/>
        <v>0</v>
      </c>
      <c r="V22" s="81">
        <f t="shared" ca="1" si="16"/>
        <v>33</v>
      </c>
      <c r="W22" s="82">
        <f t="shared" ca="1" si="17"/>
        <v>8</v>
      </c>
      <c r="X22" s="72">
        <f t="shared" ca="1" si="18"/>
        <v>0</v>
      </c>
      <c r="Y22" s="53"/>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c r="IU22" s="30"/>
    </row>
    <row r="23" spans="1:255" ht="14.25" customHeight="1" x14ac:dyDescent="0.2">
      <c r="A23" s="73">
        <f ca="1">IF(OFFSET('Ordre des parties'!I10,0,INT((10-ABS($A$11))/2)*3)=0,"",OFFSET('Ordre des parties'!I10,0,INT((10-ABS($A$11))/2)*3))</f>
        <v>2</v>
      </c>
      <c r="B23" s="74">
        <f ca="1">IF(OFFSET('Ordre des parties'!J10,0,INT((10-ABS($A$11))/2)*3)=0,"",OFFSET('Ordre des parties'!J10,0,INT((10-ABS($A$11))/2)*3))</f>
        <v>4</v>
      </c>
      <c r="C23" s="75" t="str">
        <f t="shared" ca="1" si="12"/>
        <v>Sangaré William</v>
      </c>
      <c r="D23" s="76" t="str">
        <f t="shared" ca="1" si="12"/>
        <v>Hoyler Nathan</v>
      </c>
      <c r="E23" s="77">
        <v>11</v>
      </c>
      <c r="F23" s="78">
        <v>9</v>
      </c>
      <c r="G23" s="77">
        <v>4</v>
      </c>
      <c r="H23" s="78">
        <v>11</v>
      </c>
      <c r="I23" s="77">
        <v>14</v>
      </c>
      <c r="J23" s="78">
        <v>12</v>
      </c>
      <c r="K23" s="77">
        <v>11</v>
      </c>
      <c r="L23" s="78">
        <v>9</v>
      </c>
      <c r="M23" s="77"/>
      <c r="N23" s="78"/>
      <c r="O23" s="264" t="str">
        <f t="shared" ca="1" si="13"/>
        <v>Sangaré William</v>
      </c>
      <c r="P23" s="265"/>
      <c r="Q23" s="265"/>
      <c r="R23" s="265"/>
      <c r="S23" s="266"/>
      <c r="T23" s="79">
        <f t="shared" ca="1" si="14"/>
        <v>3</v>
      </c>
      <c r="U23" s="80">
        <f t="shared" ca="1" si="15"/>
        <v>1</v>
      </c>
      <c r="V23" s="81">
        <f t="shared" ca="1" si="16"/>
        <v>40</v>
      </c>
      <c r="W23" s="82">
        <f t="shared" ca="1" si="17"/>
        <v>41</v>
      </c>
      <c r="X23" s="72">
        <f t="shared" ca="1" si="18"/>
        <v>0</v>
      </c>
      <c r="Y23" s="53"/>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c r="IK23" s="29"/>
      <c r="IL23" s="29"/>
      <c r="IM23" s="29"/>
      <c r="IN23" s="29"/>
      <c r="IO23" s="29"/>
      <c r="IP23" s="29"/>
      <c r="IQ23" s="29"/>
      <c r="IR23" s="29"/>
      <c r="IS23" s="29"/>
      <c r="IT23" s="29"/>
      <c r="IU23" s="30"/>
    </row>
    <row r="24" spans="1:255" ht="14.25" customHeight="1" x14ac:dyDescent="0.2">
      <c r="A24" s="73">
        <f ca="1">IF(OFFSET('Ordre des parties'!I11,0,INT((10-ABS($A$11))/2)*3)=0,"",OFFSET('Ordre des parties'!I11,0,INT((10-ABS($A$11))/2)*3))</f>
        <v>3</v>
      </c>
      <c r="B24" s="74">
        <f ca="1">IF(OFFSET('Ordre des parties'!J11,0,INT((10-ABS($A$11))/2)*3)=0,"",OFFSET('Ordre des parties'!J11,0,INT((10-ABS($A$11))/2)*3))</f>
        <v>6</v>
      </c>
      <c r="C24" s="75" t="str">
        <f t="shared" ca="1" si="12"/>
        <v>Sudan Noah</v>
      </c>
      <c r="D24" s="76" t="str">
        <f t="shared" ca="1" si="12"/>
        <v>Charrière Lenny</v>
      </c>
      <c r="E24" s="77">
        <v>9</v>
      </c>
      <c r="F24" s="78">
        <v>11</v>
      </c>
      <c r="G24" s="77">
        <v>11</v>
      </c>
      <c r="H24" s="78">
        <v>4</v>
      </c>
      <c r="I24" s="77">
        <v>11</v>
      </c>
      <c r="J24" s="78">
        <v>9</v>
      </c>
      <c r="K24" s="77">
        <v>11</v>
      </c>
      <c r="L24" s="78">
        <v>7</v>
      </c>
      <c r="M24" s="77"/>
      <c r="N24" s="78"/>
      <c r="O24" s="264" t="str">
        <f t="shared" ca="1" si="13"/>
        <v>Sudan Noah</v>
      </c>
      <c r="P24" s="265"/>
      <c r="Q24" s="265"/>
      <c r="R24" s="265"/>
      <c r="S24" s="266"/>
      <c r="T24" s="79">
        <f t="shared" ca="1" si="14"/>
        <v>3</v>
      </c>
      <c r="U24" s="80">
        <f t="shared" ca="1" si="15"/>
        <v>1</v>
      </c>
      <c r="V24" s="81">
        <f t="shared" ca="1" si="16"/>
        <v>42</v>
      </c>
      <c r="W24" s="82">
        <f t="shared" ca="1" si="17"/>
        <v>31</v>
      </c>
      <c r="X24" s="72">
        <f t="shared" ca="1" si="18"/>
        <v>0</v>
      </c>
      <c r="Y24" s="53"/>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9"/>
      <c r="IO24" s="29"/>
      <c r="IP24" s="29"/>
      <c r="IQ24" s="29"/>
      <c r="IR24" s="29"/>
      <c r="IS24" s="29"/>
      <c r="IT24" s="29"/>
      <c r="IU24" s="30"/>
    </row>
    <row r="25" spans="1:255" ht="14.25" customHeight="1" x14ac:dyDescent="0.2">
      <c r="A25" s="73">
        <f ca="1">IF(OFFSET('Ordre des parties'!I12,0,INT((10-ABS($A$11))/2)*3)=0,"",OFFSET('Ordre des parties'!I12,0,INT((10-ABS($A$11))/2)*3))</f>
        <v>1</v>
      </c>
      <c r="B25" s="74">
        <f ca="1">IF(OFFSET('Ordre des parties'!J12,0,INT((10-ABS($A$11))/2)*3)=0,"",OFFSET('Ordre des parties'!J12,0,INT((10-ABS($A$11))/2)*3))</f>
        <v>3</v>
      </c>
      <c r="C25" s="75" t="str">
        <f t="shared" ca="1" si="12"/>
        <v>Heimann Lisa</v>
      </c>
      <c r="D25" s="76" t="str">
        <f t="shared" ca="1" si="12"/>
        <v>Sudan Noah</v>
      </c>
      <c r="E25" s="77">
        <v>11</v>
      </c>
      <c r="F25" s="78">
        <v>5</v>
      </c>
      <c r="G25" s="77">
        <v>11</v>
      </c>
      <c r="H25" s="78">
        <v>8</v>
      </c>
      <c r="I25" s="77">
        <v>11</v>
      </c>
      <c r="J25" s="78">
        <v>3</v>
      </c>
      <c r="K25" s="77"/>
      <c r="L25" s="78"/>
      <c r="M25" s="77"/>
      <c r="N25" s="78"/>
      <c r="O25" s="264" t="str">
        <f t="shared" ca="1" si="13"/>
        <v>Heimann Lisa</v>
      </c>
      <c r="P25" s="265"/>
      <c r="Q25" s="265"/>
      <c r="R25" s="265"/>
      <c r="S25" s="266"/>
      <c r="T25" s="79">
        <f t="shared" ca="1" si="14"/>
        <v>3</v>
      </c>
      <c r="U25" s="80">
        <f t="shared" ca="1" si="15"/>
        <v>0</v>
      </c>
      <c r="V25" s="81">
        <f t="shared" ca="1" si="16"/>
        <v>33</v>
      </c>
      <c r="W25" s="82">
        <f t="shared" ca="1" si="17"/>
        <v>16</v>
      </c>
      <c r="X25" s="72">
        <f t="shared" ca="1" si="18"/>
        <v>0</v>
      </c>
      <c r="Y25" s="53"/>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c r="IU25" s="30"/>
    </row>
    <row r="26" spans="1:255" ht="14.25" customHeight="1" x14ac:dyDescent="0.2">
      <c r="A26" s="73">
        <f ca="1">IF(OFFSET('Ordre des parties'!I13,0,INT((10-ABS($A$11))/2)*3)=0,"",OFFSET('Ordre des parties'!I13,0,INT((10-ABS($A$11))/2)*3))</f>
        <v>2</v>
      </c>
      <c r="B26" s="74">
        <f ca="1">IF(OFFSET('Ordre des parties'!J13,0,INT((10-ABS($A$11))/2)*3)=0,"",OFFSET('Ordre des parties'!J13,0,INT((10-ABS($A$11))/2)*3))</f>
        <v>6</v>
      </c>
      <c r="C26" s="75" t="str">
        <f t="shared" ca="1" si="12"/>
        <v>Sangaré William</v>
      </c>
      <c r="D26" s="76" t="str">
        <f t="shared" ca="1" si="12"/>
        <v>Charrière Lenny</v>
      </c>
      <c r="E26" s="77">
        <v>11</v>
      </c>
      <c r="F26" s="78">
        <v>5</v>
      </c>
      <c r="G26" s="77">
        <v>11</v>
      </c>
      <c r="H26" s="78">
        <v>3</v>
      </c>
      <c r="I26" s="77">
        <v>11</v>
      </c>
      <c r="J26" s="78">
        <v>8</v>
      </c>
      <c r="K26" s="77"/>
      <c r="L26" s="78"/>
      <c r="M26" s="77"/>
      <c r="N26" s="78"/>
      <c r="O26" s="264" t="str">
        <f t="shared" ca="1" si="13"/>
        <v>Sangaré William</v>
      </c>
      <c r="P26" s="265"/>
      <c r="Q26" s="265"/>
      <c r="R26" s="265"/>
      <c r="S26" s="266"/>
      <c r="T26" s="79">
        <f t="shared" ca="1" si="14"/>
        <v>3</v>
      </c>
      <c r="U26" s="80">
        <f t="shared" ca="1" si="15"/>
        <v>0</v>
      </c>
      <c r="V26" s="81">
        <f t="shared" ca="1" si="16"/>
        <v>33</v>
      </c>
      <c r="W26" s="82">
        <f t="shared" ca="1" si="17"/>
        <v>16</v>
      </c>
      <c r="X26" s="72">
        <f t="shared" ca="1" si="18"/>
        <v>0</v>
      </c>
      <c r="Y26" s="53"/>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c r="IK26" s="29"/>
      <c r="IL26" s="29"/>
      <c r="IM26" s="29"/>
      <c r="IN26" s="29"/>
      <c r="IO26" s="29"/>
      <c r="IP26" s="29"/>
      <c r="IQ26" s="29"/>
      <c r="IR26" s="29"/>
      <c r="IS26" s="29"/>
      <c r="IT26" s="29"/>
      <c r="IU26" s="30"/>
    </row>
    <row r="27" spans="1:255" ht="14.25" customHeight="1" x14ac:dyDescent="0.2">
      <c r="A27" s="73">
        <f ca="1">IF(OFFSET('Ordre des parties'!I14,0,INT((10-ABS($A$11))/2)*3)=0,"",OFFSET('Ordre des parties'!I14,0,INT((10-ABS($A$11))/2)*3))</f>
        <v>4</v>
      </c>
      <c r="B27" s="74">
        <f ca="1">IF(OFFSET('Ordre des parties'!J14,0,INT((10-ABS($A$11))/2)*3)=0,"",OFFSET('Ordre des parties'!J14,0,INT((10-ABS($A$11))/2)*3))</f>
        <v>5</v>
      </c>
      <c r="C27" s="75" t="str">
        <f t="shared" ca="1" si="12"/>
        <v>Hoyler Nathan</v>
      </c>
      <c r="D27" s="76" t="str">
        <f t="shared" ca="1" si="12"/>
        <v>Grossrieder Melvin</v>
      </c>
      <c r="E27" s="77">
        <v>11</v>
      </c>
      <c r="F27" s="78">
        <v>6</v>
      </c>
      <c r="G27" s="77">
        <v>9</v>
      </c>
      <c r="H27" s="78">
        <v>11</v>
      </c>
      <c r="I27" s="77">
        <v>11</v>
      </c>
      <c r="J27" s="78">
        <v>9</v>
      </c>
      <c r="K27" s="77">
        <v>11</v>
      </c>
      <c r="L27" s="78">
        <v>6</v>
      </c>
      <c r="M27" s="77"/>
      <c r="N27" s="78"/>
      <c r="O27" s="264" t="str">
        <f t="shared" ca="1" si="13"/>
        <v>Hoyler Nathan</v>
      </c>
      <c r="P27" s="265"/>
      <c r="Q27" s="265"/>
      <c r="R27" s="265"/>
      <c r="S27" s="266"/>
      <c r="T27" s="79">
        <f t="shared" ca="1" si="14"/>
        <v>3</v>
      </c>
      <c r="U27" s="80">
        <f t="shared" ca="1" si="15"/>
        <v>1</v>
      </c>
      <c r="V27" s="81">
        <f t="shared" ca="1" si="16"/>
        <v>42</v>
      </c>
      <c r="W27" s="82">
        <f t="shared" ca="1" si="17"/>
        <v>32</v>
      </c>
      <c r="X27" s="72">
        <f t="shared" ca="1" si="18"/>
        <v>0</v>
      </c>
      <c r="Y27" s="53"/>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c r="IM27" s="29"/>
      <c r="IN27" s="29"/>
      <c r="IO27" s="29"/>
      <c r="IP27" s="29"/>
      <c r="IQ27" s="29"/>
      <c r="IR27" s="29"/>
      <c r="IS27" s="29"/>
      <c r="IT27" s="29"/>
      <c r="IU27" s="30"/>
    </row>
    <row r="28" spans="1:255" ht="14.25" customHeight="1" x14ac:dyDescent="0.2">
      <c r="A28" s="73">
        <f ca="1">IF(OFFSET('Ordre des parties'!I15,0,INT((10-ABS($A$11))/2)*3)=0,"",OFFSET('Ordre des parties'!I15,0,INT((10-ABS($A$11))/2)*3))</f>
        <v>1</v>
      </c>
      <c r="B28" s="74">
        <f ca="1">IF(OFFSET('Ordre des parties'!J15,0,INT((10-ABS($A$11))/2)*3)=0,"",OFFSET('Ordre des parties'!J15,0,INT((10-ABS($A$11))/2)*3))</f>
        <v>2</v>
      </c>
      <c r="C28" s="75" t="str">
        <f t="shared" ca="1" si="12"/>
        <v>Heimann Lisa</v>
      </c>
      <c r="D28" s="76" t="str">
        <f t="shared" ca="1" si="12"/>
        <v>Sangaré William</v>
      </c>
      <c r="E28" s="77">
        <v>11</v>
      </c>
      <c r="F28" s="78">
        <v>3</v>
      </c>
      <c r="G28" s="77">
        <v>11</v>
      </c>
      <c r="H28" s="78">
        <v>2</v>
      </c>
      <c r="I28" s="77">
        <v>11</v>
      </c>
      <c r="J28" s="78">
        <v>8</v>
      </c>
      <c r="K28" s="77"/>
      <c r="L28" s="78"/>
      <c r="M28" s="77"/>
      <c r="N28" s="78"/>
      <c r="O28" s="264" t="str">
        <f t="shared" ca="1" si="13"/>
        <v>Heimann Lisa</v>
      </c>
      <c r="P28" s="265"/>
      <c r="Q28" s="265"/>
      <c r="R28" s="265"/>
      <c r="S28" s="266"/>
      <c r="T28" s="79">
        <f t="shared" ca="1" si="14"/>
        <v>3</v>
      </c>
      <c r="U28" s="80">
        <f t="shared" ca="1" si="15"/>
        <v>0</v>
      </c>
      <c r="V28" s="81">
        <f t="shared" ca="1" si="16"/>
        <v>33</v>
      </c>
      <c r="W28" s="82">
        <f t="shared" ca="1" si="17"/>
        <v>13</v>
      </c>
      <c r="X28" s="72">
        <f t="shared" ca="1" si="18"/>
        <v>0</v>
      </c>
      <c r="Y28" s="53"/>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c r="IN28" s="29"/>
      <c r="IO28" s="29"/>
      <c r="IP28" s="29"/>
      <c r="IQ28" s="29"/>
      <c r="IR28" s="29"/>
      <c r="IS28" s="29"/>
      <c r="IT28" s="29"/>
      <c r="IU28" s="30"/>
    </row>
    <row r="29" spans="1:255" ht="14.25" customHeight="1" x14ac:dyDescent="0.2">
      <c r="A29" s="73">
        <f ca="1">IF(OFFSET('Ordre des parties'!I16,0,INT((10-ABS($A$11))/2)*3)=0,"",OFFSET('Ordre des parties'!I16,0,INT((10-ABS($A$11))/2)*3))</f>
        <v>3</v>
      </c>
      <c r="B29" s="74">
        <f ca="1">IF(OFFSET('Ordre des parties'!J16,0,INT((10-ABS($A$11))/2)*3)=0,"",OFFSET('Ordre des parties'!J16,0,INT((10-ABS($A$11))/2)*3))</f>
        <v>5</v>
      </c>
      <c r="C29" s="75" t="str">
        <f t="shared" ca="1" si="12"/>
        <v>Sudan Noah</v>
      </c>
      <c r="D29" s="76" t="str">
        <f t="shared" ca="1" si="12"/>
        <v>Grossrieder Melvin</v>
      </c>
      <c r="E29" s="77">
        <v>1</v>
      </c>
      <c r="F29" s="78">
        <v>11</v>
      </c>
      <c r="G29" s="77">
        <v>11</v>
      </c>
      <c r="H29" s="78">
        <v>9</v>
      </c>
      <c r="I29" s="77">
        <v>11</v>
      </c>
      <c r="J29" s="78">
        <v>7</v>
      </c>
      <c r="K29" s="77">
        <v>11</v>
      </c>
      <c r="L29" s="78">
        <v>8</v>
      </c>
      <c r="M29" s="77"/>
      <c r="N29" s="78"/>
      <c r="O29" s="264" t="str">
        <f t="shared" ca="1" si="13"/>
        <v>Sudan Noah</v>
      </c>
      <c r="P29" s="265"/>
      <c r="Q29" s="265"/>
      <c r="R29" s="265"/>
      <c r="S29" s="266"/>
      <c r="T29" s="79">
        <f t="shared" ca="1" si="14"/>
        <v>3</v>
      </c>
      <c r="U29" s="80">
        <f t="shared" ca="1" si="15"/>
        <v>1</v>
      </c>
      <c r="V29" s="81">
        <f t="shared" ca="1" si="16"/>
        <v>34</v>
      </c>
      <c r="W29" s="82">
        <f t="shared" ca="1" si="17"/>
        <v>35</v>
      </c>
      <c r="X29" s="72">
        <f t="shared" ca="1" si="18"/>
        <v>0</v>
      </c>
      <c r="Y29" s="53"/>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29"/>
      <c r="IL29" s="29"/>
      <c r="IM29" s="29"/>
      <c r="IN29" s="29"/>
      <c r="IO29" s="29"/>
      <c r="IP29" s="29"/>
      <c r="IQ29" s="29"/>
      <c r="IR29" s="29"/>
      <c r="IS29" s="29"/>
      <c r="IT29" s="29"/>
      <c r="IU29" s="30"/>
    </row>
    <row r="30" spans="1:255" ht="14.25" customHeight="1" x14ac:dyDescent="0.2">
      <c r="A30" s="73">
        <f ca="1">IF(OFFSET('Ordre des parties'!I17,0,INT((10-ABS($A$11))/2)*3)=0,"",OFFSET('Ordre des parties'!I17,0,INT((10-ABS($A$11))/2)*3))</f>
        <v>4</v>
      </c>
      <c r="B30" s="74">
        <f ca="1">IF(OFFSET('Ordre des parties'!J17,0,INT((10-ABS($A$11))/2)*3)=0,"",OFFSET('Ordre des parties'!J17,0,INT((10-ABS($A$11))/2)*3))</f>
        <v>6</v>
      </c>
      <c r="C30" s="75" t="str">
        <f t="shared" ca="1" si="12"/>
        <v>Hoyler Nathan</v>
      </c>
      <c r="D30" s="76" t="str">
        <f t="shared" ca="1" si="12"/>
        <v>Charrière Lenny</v>
      </c>
      <c r="E30" s="77">
        <v>11</v>
      </c>
      <c r="F30" s="78">
        <v>9</v>
      </c>
      <c r="G30" s="77">
        <v>9</v>
      </c>
      <c r="H30" s="78">
        <v>11</v>
      </c>
      <c r="I30" s="77">
        <v>11</v>
      </c>
      <c r="J30" s="78">
        <v>2</v>
      </c>
      <c r="K30" s="77">
        <v>11</v>
      </c>
      <c r="L30" s="78">
        <v>5</v>
      </c>
      <c r="M30" s="77"/>
      <c r="N30" s="78"/>
      <c r="O30" s="264" t="str">
        <f t="shared" ca="1" si="13"/>
        <v>Hoyler Nathan</v>
      </c>
      <c r="P30" s="265"/>
      <c r="Q30" s="265"/>
      <c r="R30" s="265"/>
      <c r="S30" s="266"/>
      <c r="T30" s="79">
        <f t="shared" ca="1" si="14"/>
        <v>3</v>
      </c>
      <c r="U30" s="80">
        <f t="shared" ca="1" si="15"/>
        <v>1</v>
      </c>
      <c r="V30" s="81">
        <f t="shared" ca="1" si="16"/>
        <v>42</v>
      </c>
      <c r="W30" s="82">
        <f t="shared" ca="1" si="17"/>
        <v>27</v>
      </c>
      <c r="X30" s="72">
        <f t="shared" ca="1" si="18"/>
        <v>0</v>
      </c>
      <c r="Y30" s="53"/>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c r="IK30" s="29"/>
      <c r="IL30" s="29"/>
      <c r="IM30" s="29"/>
      <c r="IN30" s="29"/>
      <c r="IO30" s="29"/>
      <c r="IP30" s="29"/>
      <c r="IQ30" s="29"/>
      <c r="IR30" s="29"/>
      <c r="IS30" s="29"/>
      <c r="IT30" s="29"/>
      <c r="IU30" s="30"/>
    </row>
    <row r="31" spans="1:255" ht="14.25" customHeight="1" x14ac:dyDescent="0.2">
      <c r="A31" s="73" t="str">
        <f ca="1">IF(OFFSET('Ordre des parties'!I18,0,INT((10-ABS($A$11))/2)*3)=0,"",OFFSET('Ordre des parties'!I18,0,INT((10-ABS($A$11))/2)*3))</f>
        <v/>
      </c>
      <c r="B31" s="74" t="str">
        <f ca="1">IF(OFFSET('Ordre des parties'!J18,0,INT((10-ABS($A$11))/2)*3)=0,"",OFFSET('Ordre des parties'!J18,0,INT((10-ABS($A$11))/2)*3))</f>
        <v/>
      </c>
      <c r="C31" s="75" t="str">
        <f t="shared" ca="1" si="12"/>
        <v/>
      </c>
      <c r="D31" s="76" t="str">
        <f t="shared" ca="1" si="12"/>
        <v/>
      </c>
      <c r="E31" s="77"/>
      <c r="F31" s="78"/>
      <c r="G31" s="77"/>
      <c r="H31" s="78"/>
      <c r="I31" s="77"/>
      <c r="J31" s="78"/>
      <c r="K31" s="77"/>
      <c r="L31" s="78"/>
      <c r="M31" s="77"/>
      <c r="N31" s="78"/>
      <c r="O31" s="264" t="str">
        <f t="shared" ca="1" si="13"/>
        <v/>
      </c>
      <c r="P31" s="265"/>
      <c r="Q31" s="265"/>
      <c r="R31" s="265"/>
      <c r="S31" s="266"/>
      <c r="T31" s="79" t="str">
        <f t="shared" ca="1" si="14"/>
        <v/>
      </c>
      <c r="U31" s="80" t="str">
        <f t="shared" ca="1" si="15"/>
        <v/>
      </c>
      <c r="V31" s="81" t="str">
        <f t="shared" ca="1" si="16"/>
        <v/>
      </c>
      <c r="W31" s="82" t="str">
        <f t="shared" ca="1" si="17"/>
        <v/>
      </c>
      <c r="X31" s="72" t="str">
        <f t="shared" ca="1" si="18"/>
        <v/>
      </c>
      <c r="Y31" s="53"/>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c r="IB31" s="29"/>
      <c r="IC31" s="29"/>
      <c r="ID31" s="29"/>
      <c r="IE31" s="29"/>
      <c r="IF31" s="29"/>
      <c r="IG31" s="29"/>
      <c r="IH31" s="29"/>
      <c r="II31" s="29"/>
      <c r="IJ31" s="29"/>
      <c r="IK31" s="29"/>
      <c r="IL31" s="29"/>
      <c r="IM31" s="29"/>
      <c r="IN31" s="29"/>
      <c r="IO31" s="29"/>
      <c r="IP31" s="29"/>
      <c r="IQ31" s="29"/>
      <c r="IR31" s="29"/>
      <c r="IS31" s="29"/>
      <c r="IT31" s="29"/>
      <c r="IU31" s="30"/>
    </row>
    <row r="32" spans="1:255" ht="14.25" customHeight="1" x14ac:dyDescent="0.2">
      <c r="A32" s="73" t="str">
        <f ca="1">IF(OFFSET('Ordre des parties'!I19,0,INT((10-ABS($A$11))/2)*3)=0,"",OFFSET('Ordre des parties'!I19,0,INT((10-ABS($A$11))/2)*3))</f>
        <v/>
      </c>
      <c r="B32" s="74" t="str">
        <f ca="1">IF(OFFSET('Ordre des parties'!J19,0,INT((10-ABS($A$11))/2)*3)=0,"",OFFSET('Ordre des parties'!J19,0,INT((10-ABS($A$11))/2)*3))</f>
        <v/>
      </c>
      <c r="C32" s="75" t="str">
        <f t="shared" ca="1" si="12"/>
        <v/>
      </c>
      <c r="D32" s="76" t="str">
        <f t="shared" ca="1" si="12"/>
        <v/>
      </c>
      <c r="E32" s="77"/>
      <c r="F32" s="78"/>
      <c r="G32" s="77"/>
      <c r="H32" s="78"/>
      <c r="I32" s="77"/>
      <c r="J32" s="78"/>
      <c r="K32" s="77"/>
      <c r="L32" s="78"/>
      <c r="M32" s="77"/>
      <c r="N32" s="78"/>
      <c r="O32" s="264" t="str">
        <f t="shared" ca="1" si="13"/>
        <v/>
      </c>
      <c r="P32" s="265"/>
      <c r="Q32" s="265"/>
      <c r="R32" s="265"/>
      <c r="S32" s="266"/>
      <c r="T32" s="79" t="str">
        <f t="shared" ca="1" si="14"/>
        <v/>
      </c>
      <c r="U32" s="80" t="str">
        <f t="shared" ca="1" si="15"/>
        <v/>
      </c>
      <c r="V32" s="81" t="str">
        <f t="shared" ca="1" si="16"/>
        <v/>
      </c>
      <c r="W32" s="82" t="str">
        <f t="shared" ca="1" si="17"/>
        <v/>
      </c>
      <c r="X32" s="72" t="str">
        <f t="shared" ca="1" si="18"/>
        <v/>
      </c>
      <c r="Y32" s="53"/>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29"/>
      <c r="HH32" s="29"/>
      <c r="HI32" s="29"/>
      <c r="HJ32" s="29"/>
      <c r="HK32" s="29"/>
      <c r="HL32" s="29"/>
      <c r="HM32" s="29"/>
      <c r="HN32" s="29"/>
      <c r="HO32" s="29"/>
      <c r="HP32" s="29"/>
      <c r="HQ32" s="29"/>
      <c r="HR32" s="29"/>
      <c r="HS32" s="29"/>
      <c r="HT32" s="29"/>
      <c r="HU32" s="29"/>
      <c r="HV32" s="29"/>
      <c r="HW32" s="29"/>
      <c r="HX32" s="29"/>
      <c r="HY32" s="29"/>
      <c r="HZ32" s="29"/>
      <c r="IA32" s="29"/>
      <c r="IB32" s="29"/>
      <c r="IC32" s="29"/>
      <c r="ID32" s="29"/>
      <c r="IE32" s="29"/>
      <c r="IF32" s="29"/>
      <c r="IG32" s="29"/>
      <c r="IH32" s="29"/>
      <c r="II32" s="29"/>
      <c r="IJ32" s="29"/>
      <c r="IK32" s="29"/>
      <c r="IL32" s="29"/>
      <c r="IM32" s="29"/>
      <c r="IN32" s="29"/>
      <c r="IO32" s="29"/>
      <c r="IP32" s="29"/>
      <c r="IQ32" s="29"/>
      <c r="IR32" s="29"/>
      <c r="IS32" s="29"/>
      <c r="IT32" s="29"/>
      <c r="IU32" s="30"/>
    </row>
    <row r="33" spans="1:255" ht="14.25" customHeight="1" x14ac:dyDescent="0.2">
      <c r="A33" s="73" t="str">
        <f ca="1">IF(OFFSET('Ordre des parties'!I20,0,INT((10-ABS($A$11))/2)*3)=0,"",OFFSET('Ordre des parties'!I20,0,INT((10-ABS($A$11))/2)*3))</f>
        <v/>
      </c>
      <c r="B33" s="74" t="str">
        <f ca="1">IF(OFFSET('Ordre des parties'!J20,0,INT((10-ABS($A$11))/2)*3)=0,"",OFFSET('Ordre des parties'!J20,0,INT((10-ABS($A$11))/2)*3))</f>
        <v/>
      </c>
      <c r="C33" s="75" t="str">
        <f t="shared" ca="1" si="12"/>
        <v/>
      </c>
      <c r="D33" s="76" t="str">
        <f t="shared" ca="1" si="12"/>
        <v/>
      </c>
      <c r="E33" s="77"/>
      <c r="F33" s="78"/>
      <c r="G33" s="77"/>
      <c r="H33" s="78"/>
      <c r="I33" s="77"/>
      <c r="J33" s="78"/>
      <c r="K33" s="77"/>
      <c r="L33" s="78"/>
      <c r="M33" s="77"/>
      <c r="N33" s="78"/>
      <c r="O33" s="264" t="str">
        <f t="shared" ca="1" si="13"/>
        <v/>
      </c>
      <c r="P33" s="265"/>
      <c r="Q33" s="265"/>
      <c r="R33" s="265"/>
      <c r="S33" s="266"/>
      <c r="T33" s="79" t="str">
        <f t="shared" ca="1" si="14"/>
        <v/>
      </c>
      <c r="U33" s="80" t="str">
        <f t="shared" ca="1" si="15"/>
        <v/>
      </c>
      <c r="V33" s="81" t="str">
        <f t="shared" ca="1" si="16"/>
        <v/>
      </c>
      <c r="W33" s="82" t="str">
        <f t="shared" ca="1" si="17"/>
        <v/>
      </c>
      <c r="X33" s="72" t="str">
        <f t="shared" ca="1" si="18"/>
        <v/>
      </c>
      <c r="Y33" s="53"/>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29"/>
      <c r="HH33" s="29"/>
      <c r="HI33" s="29"/>
      <c r="HJ33" s="29"/>
      <c r="HK33" s="29"/>
      <c r="HL33" s="29"/>
      <c r="HM33" s="29"/>
      <c r="HN33" s="29"/>
      <c r="HO33" s="29"/>
      <c r="HP33" s="29"/>
      <c r="HQ33" s="29"/>
      <c r="HR33" s="29"/>
      <c r="HS33" s="29"/>
      <c r="HT33" s="29"/>
      <c r="HU33" s="29"/>
      <c r="HV33" s="29"/>
      <c r="HW33" s="29"/>
      <c r="HX33" s="29"/>
      <c r="HY33" s="29"/>
      <c r="HZ33" s="29"/>
      <c r="IA33" s="29"/>
      <c r="IB33" s="29"/>
      <c r="IC33" s="29"/>
      <c r="ID33" s="29"/>
      <c r="IE33" s="29"/>
      <c r="IF33" s="29"/>
      <c r="IG33" s="29"/>
      <c r="IH33" s="29"/>
      <c r="II33" s="29"/>
      <c r="IJ33" s="29"/>
      <c r="IK33" s="29"/>
      <c r="IL33" s="29"/>
      <c r="IM33" s="29"/>
      <c r="IN33" s="29"/>
      <c r="IO33" s="29"/>
      <c r="IP33" s="29"/>
      <c r="IQ33" s="29"/>
      <c r="IR33" s="29"/>
      <c r="IS33" s="29"/>
      <c r="IT33" s="29"/>
      <c r="IU33" s="30"/>
    </row>
    <row r="34" spans="1:255" ht="14.25" customHeight="1" x14ac:dyDescent="0.2">
      <c r="A34" s="73" t="str">
        <f ca="1">IF(OFFSET('Ordre des parties'!I21,0,INT((10-ABS($A$11))/2)*3)=0,"",OFFSET('Ordre des parties'!I21,0,INT((10-ABS($A$11))/2)*3))</f>
        <v/>
      </c>
      <c r="B34" s="74" t="str">
        <f ca="1">IF(OFFSET('Ordre des parties'!J21,0,INT((10-ABS($A$11))/2)*3)=0,"",OFFSET('Ordre des parties'!J21,0,INT((10-ABS($A$11))/2)*3))</f>
        <v/>
      </c>
      <c r="C34" s="75" t="str">
        <f t="shared" ca="1" si="12"/>
        <v/>
      </c>
      <c r="D34" s="76" t="str">
        <f t="shared" ca="1" si="12"/>
        <v/>
      </c>
      <c r="E34" s="77"/>
      <c r="F34" s="78"/>
      <c r="G34" s="77"/>
      <c r="H34" s="78"/>
      <c r="I34" s="77"/>
      <c r="J34" s="78"/>
      <c r="K34" s="77"/>
      <c r="L34" s="78"/>
      <c r="M34" s="77"/>
      <c r="N34" s="78"/>
      <c r="O34" s="264" t="str">
        <f t="shared" ca="1" si="13"/>
        <v/>
      </c>
      <c r="P34" s="265"/>
      <c r="Q34" s="265"/>
      <c r="R34" s="265"/>
      <c r="S34" s="266"/>
      <c r="T34" s="79" t="str">
        <f t="shared" ca="1" si="14"/>
        <v/>
      </c>
      <c r="U34" s="80" t="str">
        <f t="shared" ca="1" si="15"/>
        <v/>
      </c>
      <c r="V34" s="81" t="str">
        <f t="shared" ca="1" si="16"/>
        <v/>
      </c>
      <c r="W34" s="82" t="str">
        <f t="shared" ca="1" si="17"/>
        <v/>
      </c>
      <c r="X34" s="72" t="str">
        <f t="shared" ca="1" si="18"/>
        <v/>
      </c>
      <c r="Y34" s="53"/>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c r="IK34" s="29"/>
      <c r="IL34" s="29"/>
      <c r="IM34" s="29"/>
      <c r="IN34" s="29"/>
      <c r="IO34" s="29"/>
      <c r="IP34" s="29"/>
      <c r="IQ34" s="29"/>
      <c r="IR34" s="29"/>
      <c r="IS34" s="29"/>
      <c r="IT34" s="29"/>
      <c r="IU34" s="30"/>
    </row>
    <row r="35" spans="1:255" ht="14.25" customHeight="1" x14ac:dyDescent="0.2">
      <c r="A35" s="73" t="str">
        <f ca="1">IF(OFFSET('Ordre des parties'!I22,0,INT((10-ABS($A$11))/2)*3)=0,"",OFFSET('Ordre des parties'!I22,0,INT((10-ABS($A$11))/2)*3))</f>
        <v/>
      </c>
      <c r="B35" s="74" t="str">
        <f ca="1">IF(OFFSET('Ordre des parties'!J22,0,INT((10-ABS($A$11))/2)*3)=0,"",OFFSET('Ordre des parties'!J22,0,INT((10-ABS($A$11))/2)*3))</f>
        <v/>
      </c>
      <c r="C35" s="75" t="str">
        <f t="shared" ca="1" si="12"/>
        <v/>
      </c>
      <c r="D35" s="76" t="str">
        <f t="shared" ca="1" si="12"/>
        <v/>
      </c>
      <c r="E35" s="77"/>
      <c r="F35" s="78"/>
      <c r="G35" s="77"/>
      <c r="H35" s="78"/>
      <c r="I35" s="77"/>
      <c r="J35" s="78"/>
      <c r="K35" s="77"/>
      <c r="L35" s="78"/>
      <c r="M35" s="77"/>
      <c r="N35" s="78"/>
      <c r="O35" s="264" t="str">
        <f t="shared" ca="1" si="13"/>
        <v/>
      </c>
      <c r="P35" s="265"/>
      <c r="Q35" s="265"/>
      <c r="R35" s="265"/>
      <c r="S35" s="266"/>
      <c r="T35" s="79" t="str">
        <f t="shared" ca="1" si="14"/>
        <v/>
      </c>
      <c r="U35" s="80" t="str">
        <f t="shared" ca="1" si="15"/>
        <v/>
      </c>
      <c r="V35" s="81" t="str">
        <f t="shared" ca="1" si="16"/>
        <v/>
      </c>
      <c r="W35" s="82" t="str">
        <f t="shared" ca="1" si="17"/>
        <v/>
      </c>
      <c r="X35" s="72" t="str">
        <f t="shared" ca="1" si="18"/>
        <v/>
      </c>
      <c r="Y35" s="53"/>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9"/>
      <c r="IH35" s="29"/>
      <c r="II35" s="29"/>
      <c r="IJ35" s="29"/>
      <c r="IK35" s="29"/>
      <c r="IL35" s="29"/>
      <c r="IM35" s="29"/>
      <c r="IN35" s="29"/>
      <c r="IO35" s="29"/>
      <c r="IP35" s="29"/>
      <c r="IQ35" s="29"/>
      <c r="IR35" s="29"/>
      <c r="IS35" s="29"/>
      <c r="IT35" s="29"/>
      <c r="IU35" s="30"/>
    </row>
    <row r="36" spans="1:255" ht="14.25" customHeight="1" x14ac:dyDescent="0.2">
      <c r="A36" s="73" t="str">
        <f ca="1">IF(OFFSET('Ordre des parties'!I23,0,INT((10-ABS($A$11))/2)*3)=0,"",OFFSET('Ordre des parties'!I23,0,INT((10-ABS($A$11))/2)*3))</f>
        <v/>
      </c>
      <c r="B36" s="74" t="str">
        <f ca="1">IF(OFFSET('Ordre des parties'!J23,0,INT((10-ABS($A$11))/2)*3)=0,"",OFFSET('Ordre des parties'!J23,0,INT((10-ABS($A$11))/2)*3))</f>
        <v/>
      </c>
      <c r="C36" s="75" t="str">
        <f t="shared" ca="1" si="12"/>
        <v/>
      </c>
      <c r="D36" s="76" t="str">
        <f t="shared" ca="1" si="12"/>
        <v/>
      </c>
      <c r="E36" s="77"/>
      <c r="F36" s="78"/>
      <c r="G36" s="77"/>
      <c r="H36" s="78"/>
      <c r="I36" s="77"/>
      <c r="J36" s="78"/>
      <c r="K36" s="77"/>
      <c r="L36" s="78"/>
      <c r="M36" s="77"/>
      <c r="N36" s="78"/>
      <c r="O36" s="264" t="str">
        <f t="shared" ca="1" si="13"/>
        <v/>
      </c>
      <c r="P36" s="265"/>
      <c r="Q36" s="265"/>
      <c r="R36" s="265"/>
      <c r="S36" s="266"/>
      <c r="T36" s="79" t="str">
        <f t="shared" ca="1" si="14"/>
        <v/>
      </c>
      <c r="U36" s="80" t="str">
        <f t="shared" ca="1" si="15"/>
        <v/>
      </c>
      <c r="V36" s="81" t="str">
        <f t="shared" ca="1" si="16"/>
        <v/>
      </c>
      <c r="W36" s="82" t="str">
        <f t="shared" ca="1" si="17"/>
        <v/>
      </c>
      <c r="X36" s="72" t="str">
        <f t="shared" ca="1" si="18"/>
        <v/>
      </c>
      <c r="Y36" s="53"/>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c r="GT36" s="29"/>
      <c r="GU36" s="29"/>
      <c r="GV36" s="29"/>
      <c r="GW36" s="29"/>
      <c r="GX36" s="29"/>
      <c r="GY36" s="29"/>
      <c r="GZ36" s="29"/>
      <c r="HA36" s="29"/>
      <c r="HB36" s="29"/>
      <c r="HC36" s="29"/>
      <c r="HD36" s="29"/>
      <c r="HE36" s="29"/>
      <c r="HF36" s="29"/>
      <c r="HG36" s="29"/>
      <c r="HH36" s="29"/>
      <c r="HI36" s="29"/>
      <c r="HJ36" s="29"/>
      <c r="HK36" s="29"/>
      <c r="HL36" s="29"/>
      <c r="HM36" s="29"/>
      <c r="HN36" s="29"/>
      <c r="HO36" s="29"/>
      <c r="HP36" s="29"/>
      <c r="HQ36" s="29"/>
      <c r="HR36" s="29"/>
      <c r="HS36" s="29"/>
      <c r="HT36" s="29"/>
      <c r="HU36" s="29"/>
      <c r="HV36" s="29"/>
      <c r="HW36" s="29"/>
      <c r="HX36" s="29"/>
      <c r="HY36" s="29"/>
      <c r="HZ36" s="29"/>
      <c r="IA36" s="29"/>
      <c r="IB36" s="29"/>
      <c r="IC36" s="29"/>
      <c r="ID36" s="29"/>
      <c r="IE36" s="29"/>
      <c r="IF36" s="29"/>
      <c r="IG36" s="29"/>
      <c r="IH36" s="29"/>
      <c r="II36" s="29"/>
      <c r="IJ36" s="29"/>
      <c r="IK36" s="29"/>
      <c r="IL36" s="29"/>
      <c r="IM36" s="29"/>
      <c r="IN36" s="29"/>
      <c r="IO36" s="29"/>
      <c r="IP36" s="29"/>
      <c r="IQ36" s="29"/>
      <c r="IR36" s="29"/>
      <c r="IS36" s="29"/>
      <c r="IT36" s="29"/>
      <c r="IU36" s="30"/>
    </row>
    <row r="37" spans="1:255" ht="14.25" customHeight="1" x14ac:dyDescent="0.2">
      <c r="A37" s="73" t="str">
        <f ca="1">IF(OFFSET('Ordre des parties'!I24,0,INT((10-ABS($A$11))/2)*3)=0,"",OFFSET('Ordre des parties'!I24,0,INT((10-ABS($A$11))/2)*3))</f>
        <v/>
      </c>
      <c r="B37" s="74" t="str">
        <f ca="1">IF(OFFSET('Ordre des parties'!J24,0,INT((10-ABS($A$11))/2)*3)=0,"",OFFSET('Ordre des parties'!J24,0,INT((10-ABS($A$11))/2)*3))</f>
        <v/>
      </c>
      <c r="C37" s="75" t="str">
        <f t="shared" ca="1" si="12"/>
        <v/>
      </c>
      <c r="D37" s="76" t="str">
        <f t="shared" ca="1" si="12"/>
        <v/>
      </c>
      <c r="E37" s="77"/>
      <c r="F37" s="78"/>
      <c r="G37" s="77"/>
      <c r="H37" s="78"/>
      <c r="I37" s="77"/>
      <c r="J37" s="78"/>
      <c r="K37" s="77"/>
      <c r="L37" s="78"/>
      <c r="M37" s="77"/>
      <c r="N37" s="78"/>
      <c r="O37" s="264" t="str">
        <f t="shared" ca="1" si="13"/>
        <v/>
      </c>
      <c r="P37" s="265"/>
      <c r="Q37" s="265"/>
      <c r="R37" s="265"/>
      <c r="S37" s="266"/>
      <c r="T37" s="79" t="str">
        <f t="shared" ca="1" si="14"/>
        <v/>
      </c>
      <c r="U37" s="80" t="str">
        <f t="shared" ca="1" si="15"/>
        <v/>
      </c>
      <c r="V37" s="81" t="str">
        <f t="shared" ca="1" si="16"/>
        <v/>
      </c>
      <c r="W37" s="82" t="str">
        <f t="shared" ca="1" si="17"/>
        <v/>
      </c>
      <c r="X37" s="72" t="str">
        <f t="shared" ca="1" si="18"/>
        <v/>
      </c>
      <c r="Y37" s="53"/>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c r="IB37" s="29"/>
      <c r="IC37" s="29"/>
      <c r="ID37" s="29"/>
      <c r="IE37" s="29"/>
      <c r="IF37" s="29"/>
      <c r="IG37" s="29"/>
      <c r="IH37" s="29"/>
      <c r="II37" s="29"/>
      <c r="IJ37" s="29"/>
      <c r="IK37" s="29"/>
      <c r="IL37" s="29"/>
      <c r="IM37" s="29"/>
      <c r="IN37" s="29"/>
      <c r="IO37" s="29"/>
      <c r="IP37" s="29"/>
      <c r="IQ37" s="29"/>
      <c r="IR37" s="29"/>
      <c r="IS37" s="29"/>
      <c r="IT37" s="29"/>
      <c r="IU37" s="30"/>
    </row>
    <row r="38" spans="1:255" ht="14.25" customHeight="1" x14ac:dyDescent="0.2">
      <c r="A38" s="73" t="str">
        <f ca="1">IF(OFFSET('Ordre des parties'!I25,0,INT((10-ABS($A$11))/2)*3)=0,"",OFFSET('Ordre des parties'!I25,0,INT((10-ABS($A$11))/2)*3))</f>
        <v/>
      </c>
      <c r="B38" s="74" t="str">
        <f ca="1">IF(OFFSET('Ordre des parties'!J25,0,INT((10-ABS($A$11))/2)*3)=0,"",OFFSET('Ordre des parties'!J25,0,INT((10-ABS($A$11))/2)*3))</f>
        <v/>
      </c>
      <c r="C38" s="75" t="str">
        <f t="shared" ca="1" si="12"/>
        <v/>
      </c>
      <c r="D38" s="76" t="str">
        <f t="shared" ca="1" si="12"/>
        <v/>
      </c>
      <c r="E38" s="77"/>
      <c r="F38" s="78"/>
      <c r="G38" s="77"/>
      <c r="H38" s="78"/>
      <c r="I38" s="77"/>
      <c r="J38" s="78"/>
      <c r="K38" s="77"/>
      <c r="L38" s="78"/>
      <c r="M38" s="77"/>
      <c r="N38" s="78"/>
      <c r="O38" s="264" t="str">
        <f t="shared" ca="1" si="13"/>
        <v/>
      </c>
      <c r="P38" s="265"/>
      <c r="Q38" s="265"/>
      <c r="R38" s="265"/>
      <c r="S38" s="266"/>
      <c r="T38" s="79" t="str">
        <f t="shared" ca="1" si="14"/>
        <v/>
      </c>
      <c r="U38" s="80" t="str">
        <f t="shared" ca="1" si="15"/>
        <v/>
      </c>
      <c r="V38" s="81" t="str">
        <f t="shared" ca="1" si="16"/>
        <v/>
      </c>
      <c r="W38" s="82" t="str">
        <f t="shared" ca="1" si="17"/>
        <v/>
      </c>
      <c r="X38" s="72" t="str">
        <f t="shared" ca="1" si="18"/>
        <v/>
      </c>
      <c r="Y38" s="53"/>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c r="IB38" s="29"/>
      <c r="IC38" s="29"/>
      <c r="ID38" s="29"/>
      <c r="IE38" s="29"/>
      <c r="IF38" s="29"/>
      <c r="IG38" s="29"/>
      <c r="IH38" s="29"/>
      <c r="II38" s="29"/>
      <c r="IJ38" s="29"/>
      <c r="IK38" s="29"/>
      <c r="IL38" s="29"/>
      <c r="IM38" s="29"/>
      <c r="IN38" s="29"/>
      <c r="IO38" s="29"/>
      <c r="IP38" s="29"/>
      <c r="IQ38" s="29"/>
      <c r="IR38" s="29"/>
      <c r="IS38" s="29"/>
      <c r="IT38" s="29"/>
      <c r="IU38" s="30"/>
    </row>
    <row r="39" spans="1:255" ht="14.25" customHeight="1" x14ac:dyDescent="0.2">
      <c r="A39" s="73" t="str">
        <f ca="1">IF(OFFSET('Ordre des parties'!I26,0,INT((10-ABS($A$11))/2)*3)=0,"",OFFSET('Ordre des parties'!I26,0,INT((10-ABS($A$11))/2)*3))</f>
        <v/>
      </c>
      <c r="B39" s="74" t="str">
        <f ca="1">IF(OFFSET('Ordre des parties'!J26,0,INT((10-ABS($A$11))/2)*3)=0,"",OFFSET('Ordre des parties'!J26,0,INT((10-ABS($A$11))/2)*3))</f>
        <v/>
      </c>
      <c r="C39" s="75" t="str">
        <f t="shared" ca="1" si="12"/>
        <v/>
      </c>
      <c r="D39" s="76" t="str">
        <f t="shared" ca="1" si="12"/>
        <v/>
      </c>
      <c r="E39" s="77"/>
      <c r="F39" s="78"/>
      <c r="G39" s="77"/>
      <c r="H39" s="78"/>
      <c r="I39" s="77"/>
      <c r="J39" s="78"/>
      <c r="K39" s="77"/>
      <c r="L39" s="78"/>
      <c r="M39" s="77"/>
      <c r="N39" s="78"/>
      <c r="O39" s="264" t="str">
        <f t="shared" ca="1" si="13"/>
        <v/>
      </c>
      <c r="P39" s="265"/>
      <c r="Q39" s="265"/>
      <c r="R39" s="265"/>
      <c r="S39" s="266"/>
      <c r="T39" s="79" t="str">
        <f t="shared" ca="1" si="14"/>
        <v/>
      </c>
      <c r="U39" s="80" t="str">
        <f t="shared" ca="1" si="15"/>
        <v/>
      </c>
      <c r="V39" s="81" t="str">
        <f t="shared" ca="1" si="16"/>
        <v/>
      </c>
      <c r="W39" s="82" t="str">
        <f t="shared" ca="1" si="17"/>
        <v/>
      </c>
      <c r="X39" s="72" t="str">
        <f t="shared" ca="1" si="18"/>
        <v/>
      </c>
      <c r="Y39" s="53"/>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c r="IA39" s="29"/>
      <c r="IB39" s="29"/>
      <c r="IC39" s="29"/>
      <c r="ID39" s="29"/>
      <c r="IE39" s="29"/>
      <c r="IF39" s="29"/>
      <c r="IG39" s="29"/>
      <c r="IH39" s="29"/>
      <c r="II39" s="29"/>
      <c r="IJ39" s="29"/>
      <c r="IK39" s="29"/>
      <c r="IL39" s="29"/>
      <c r="IM39" s="29"/>
      <c r="IN39" s="29"/>
      <c r="IO39" s="29"/>
      <c r="IP39" s="29"/>
      <c r="IQ39" s="29"/>
      <c r="IR39" s="29"/>
      <c r="IS39" s="29"/>
      <c r="IT39" s="29"/>
      <c r="IU39" s="30"/>
    </row>
    <row r="40" spans="1:255" ht="14.25" customHeight="1" x14ac:dyDescent="0.2">
      <c r="A40" s="73" t="str">
        <f ca="1">IF(OFFSET('Ordre des parties'!I27,0,INT((10-ABS($A$11))/2)*3)=0,"",OFFSET('Ordre des parties'!I27,0,INT((10-ABS($A$11))/2)*3))</f>
        <v/>
      </c>
      <c r="B40" s="74" t="str">
        <f ca="1">IF(OFFSET('Ordre des parties'!J27,0,INT((10-ABS($A$11))/2)*3)=0,"",OFFSET('Ordre des parties'!J27,0,INT((10-ABS($A$11))/2)*3))</f>
        <v/>
      </c>
      <c r="C40" s="75" t="str">
        <f t="shared" ca="1" si="12"/>
        <v/>
      </c>
      <c r="D40" s="76" t="str">
        <f t="shared" ca="1" si="12"/>
        <v/>
      </c>
      <c r="E40" s="77"/>
      <c r="F40" s="78"/>
      <c r="G40" s="77"/>
      <c r="H40" s="78"/>
      <c r="I40" s="77"/>
      <c r="J40" s="78"/>
      <c r="K40" s="77"/>
      <c r="L40" s="78"/>
      <c r="M40" s="77"/>
      <c r="N40" s="78"/>
      <c r="O40" s="264" t="str">
        <f t="shared" ca="1" si="13"/>
        <v/>
      </c>
      <c r="P40" s="265"/>
      <c r="Q40" s="265"/>
      <c r="R40" s="265"/>
      <c r="S40" s="266"/>
      <c r="T40" s="79" t="str">
        <f t="shared" ca="1" si="14"/>
        <v/>
      </c>
      <c r="U40" s="80" t="str">
        <f t="shared" ca="1" si="15"/>
        <v/>
      </c>
      <c r="V40" s="81" t="str">
        <f t="shared" ca="1" si="16"/>
        <v/>
      </c>
      <c r="W40" s="82" t="str">
        <f t="shared" ca="1" si="17"/>
        <v/>
      </c>
      <c r="X40" s="72" t="str">
        <f t="shared" ca="1" si="18"/>
        <v/>
      </c>
      <c r="Y40" s="53"/>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c r="IB40" s="29"/>
      <c r="IC40" s="29"/>
      <c r="ID40" s="29"/>
      <c r="IE40" s="29"/>
      <c r="IF40" s="29"/>
      <c r="IG40" s="29"/>
      <c r="IH40" s="29"/>
      <c r="II40" s="29"/>
      <c r="IJ40" s="29"/>
      <c r="IK40" s="29"/>
      <c r="IL40" s="29"/>
      <c r="IM40" s="29"/>
      <c r="IN40" s="29"/>
      <c r="IO40" s="29"/>
      <c r="IP40" s="29"/>
      <c r="IQ40" s="29"/>
      <c r="IR40" s="29"/>
      <c r="IS40" s="29"/>
      <c r="IT40" s="29"/>
      <c r="IU40" s="30"/>
    </row>
    <row r="41" spans="1:255" ht="14.25" customHeight="1" x14ac:dyDescent="0.2">
      <c r="A41" s="73" t="str">
        <f ca="1">IF(OFFSET('Ordre des parties'!I28,0,INT((10-ABS($A$11))/2)*3)=0,"",OFFSET('Ordre des parties'!I28,0,INT((10-ABS($A$11))/2)*3))</f>
        <v/>
      </c>
      <c r="B41" s="74" t="str">
        <f ca="1">IF(OFFSET('Ordre des parties'!J28,0,INT((10-ABS($A$11))/2)*3)=0,"",OFFSET('Ordre des parties'!J28,0,INT((10-ABS($A$11))/2)*3))</f>
        <v/>
      </c>
      <c r="C41" s="75" t="str">
        <f t="shared" ca="1" si="12"/>
        <v/>
      </c>
      <c r="D41" s="76" t="str">
        <f t="shared" ca="1" si="12"/>
        <v/>
      </c>
      <c r="E41" s="77"/>
      <c r="F41" s="78"/>
      <c r="G41" s="77"/>
      <c r="H41" s="78"/>
      <c r="I41" s="77"/>
      <c r="J41" s="78"/>
      <c r="K41" s="77"/>
      <c r="L41" s="78"/>
      <c r="M41" s="77"/>
      <c r="N41" s="78"/>
      <c r="O41" s="264" t="str">
        <f t="shared" ca="1" si="13"/>
        <v/>
      </c>
      <c r="P41" s="265"/>
      <c r="Q41" s="265"/>
      <c r="R41" s="265"/>
      <c r="S41" s="266"/>
      <c r="T41" s="79" t="str">
        <f t="shared" ca="1" si="14"/>
        <v/>
      </c>
      <c r="U41" s="80" t="str">
        <f t="shared" ca="1" si="15"/>
        <v/>
      </c>
      <c r="V41" s="81" t="str">
        <f t="shared" ca="1" si="16"/>
        <v/>
      </c>
      <c r="W41" s="82" t="str">
        <f t="shared" ca="1" si="17"/>
        <v/>
      </c>
      <c r="X41" s="72" t="str">
        <f t="shared" ca="1" si="18"/>
        <v/>
      </c>
      <c r="Y41" s="53"/>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29"/>
      <c r="HH41" s="29"/>
      <c r="HI41" s="29"/>
      <c r="HJ41" s="29"/>
      <c r="HK41" s="29"/>
      <c r="HL41" s="29"/>
      <c r="HM41" s="29"/>
      <c r="HN41" s="29"/>
      <c r="HO41" s="29"/>
      <c r="HP41" s="29"/>
      <c r="HQ41" s="29"/>
      <c r="HR41" s="29"/>
      <c r="HS41" s="29"/>
      <c r="HT41" s="29"/>
      <c r="HU41" s="29"/>
      <c r="HV41" s="29"/>
      <c r="HW41" s="29"/>
      <c r="HX41" s="29"/>
      <c r="HY41" s="29"/>
      <c r="HZ41" s="29"/>
      <c r="IA41" s="29"/>
      <c r="IB41" s="29"/>
      <c r="IC41" s="29"/>
      <c r="ID41" s="29"/>
      <c r="IE41" s="29"/>
      <c r="IF41" s="29"/>
      <c r="IG41" s="29"/>
      <c r="IH41" s="29"/>
      <c r="II41" s="29"/>
      <c r="IJ41" s="29"/>
      <c r="IK41" s="29"/>
      <c r="IL41" s="29"/>
      <c r="IM41" s="29"/>
      <c r="IN41" s="29"/>
      <c r="IO41" s="29"/>
      <c r="IP41" s="29"/>
      <c r="IQ41" s="29"/>
      <c r="IR41" s="29"/>
      <c r="IS41" s="29"/>
      <c r="IT41" s="29"/>
      <c r="IU41" s="30"/>
    </row>
    <row r="42" spans="1:255" ht="14.25" customHeight="1" x14ac:dyDescent="0.2">
      <c r="A42" s="73" t="str">
        <f ca="1">IF(OFFSET('Ordre des parties'!I29,0,INT((10-ABS($A$11))/2)*3)=0,"",OFFSET('Ordre des parties'!I29,0,INT((10-ABS($A$11))/2)*3))</f>
        <v/>
      </c>
      <c r="B42" s="74" t="str">
        <f ca="1">IF(OFFSET('Ordre des parties'!J29,0,INT((10-ABS($A$11))/2)*3)=0,"",OFFSET('Ordre des parties'!J29,0,INT((10-ABS($A$11))/2)*3))</f>
        <v/>
      </c>
      <c r="C42" s="75" t="str">
        <f t="shared" ca="1" si="12"/>
        <v/>
      </c>
      <c r="D42" s="76" t="str">
        <f t="shared" ca="1" si="12"/>
        <v/>
      </c>
      <c r="E42" s="77"/>
      <c r="F42" s="78"/>
      <c r="G42" s="77"/>
      <c r="H42" s="78"/>
      <c r="I42" s="77"/>
      <c r="J42" s="78"/>
      <c r="K42" s="77"/>
      <c r="L42" s="78"/>
      <c r="M42" s="77"/>
      <c r="N42" s="78"/>
      <c r="O42" s="264" t="str">
        <f t="shared" ca="1" si="13"/>
        <v/>
      </c>
      <c r="P42" s="265"/>
      <c r="Q42" s="265"/>
      <c r="R42" s="265"/>
      <c r="S42" s="266"/>
      <c r="T42" s="79" t="str">
        <f t="shared" ca="1" si="14"/>
        <v/>
      </c>
      <c r="U42" s="80" t="str">
        <f t="shared" ca="1" si="15"/>
        <v/>
      </c>
      <c r="V42" s="81" t="str">
        <f t="shared" ca="1" si="16"/>
        <v/>
      </c>
      <c r="W42" s="82" t="str">
        <f t="shared" ca="1" si="17"/>
        <v/>
      </c>
      <c r="X42" s="72" t="str">
        <f t="shared" ca="1" si="18"/>
        <v/>
      </c>
      <c r="Y42" s="53"/>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c r="GT42" s="29"/>
      <c r="GU42" s="29"/>
      <c r="GV42" s="29"/>
      <c r="GW42" s="29"/>
      <c r="GX42" s="29"/>
      <c r="GY42" s="29"/>
      <c r="GZ42" s="29"/>
      <c r="HA42" s="29"/>
      <c r="HB42" s="29"/>
      <c r="HC42" s="29"/>
      <c r="HD42" s="29"/>
      <c r="HE42" s="29"/>
      <c r="HF42" s="29"/>
      <c r="HG42" s="29"/>
      <c r="HH42" s="29"/>
      <c r="HI42" s="29"/>
      <c r="HJ42" s="29"/>
      <c r="HK42" s="29"/>
      <c r="HL42" s="29"/>
      <c r="HM42" s="29"/>
      <c r="HN42" s="29"/>
      <c r="HO42" s="29"/>
      <c r="HP42" s="29"/>
      <c r="HQ42" s="29"/>
      <c r="HR42" s="29"/>
      <c r="HS42" s="29"/>
      <c r="HT42" s="29"/>
      <c r="HU42" s="29"/>
      <c r="HV42" s="29"/>
      <c r="HW42" s="29"/>
      <c r="HX42" s="29"/>
      <c r="HY42" s="29"/>
      <c r="HZ42" s="29"/>
      <c r="IA42" s="29"/>
      <c r="IB42" s="29"/>
      <c r="IC42" s="29"/>
      <c r="ID42" s="29"/>
      <c r="IE42" s="29"/>
      <c r="IF42" s="29"/>
      <c r="IG42" s="29"/>
      <c r="IH42" s="29"/>
      <c r="II42" s="29"/>
      <c r="IJ42" s="29"/>
      <c r="IK42" s="29"/>
      <c r="IL42" s="29"/>
      <c r="IM42" s="29"/>
      <c r="IN42" s="29"/>
      <c r="IO42" s="29"/>
      <c r="IP42" s="29"/>
      <c r="IQ42" s="29"/>
      <c r="IR42" s="29"/>
      <c r="IS42" s="29"/>
      <c r="IT42" s="29"/>
      <c r="IU42" s="30"/>
    </row>
    <row r="43" spans="1:255" ht="14.25" customHeight="1" x14ac:dyDescent="0.2">
      <c r="A43" s="73" t="str">
        <f ca="1">IF(OFFSET('Ordre des parties'!I30,0,INT((10-ABS($A$11))/2)*3)=0,"",OFFSET('Ordre des parties'!I30,0,INT((10-ABS($A$11))/2)*3))</f>
        <v/>
      </c>
      <c r="B43" s="74" t="str">
        <f ca="1">IF(OFFSET('Ordre des parties'!J30,0,INT((10-ABS($A$11))/2)*3)=0,"",OFFSET('Ordre des parties'!J30,0,INT((10-ABS($A$11))/2)*3))</f>
        <v/>
      </c>
      <c r="C43" s="75" t="str">
        <f t="shared" ca="1" si="12"/>
        <v/>
      </c>
      <c r="D43" s="76" t="str">
        <f t="shared" ca="1" si="12"/>
        <v/>
      </c>
      <c r="E43" s="77"/>
      <c r="F43" s="78"/>
      <c r="G43" s="77"/>
      <c r="H43" s="78"/>
      <c r="I43" s="77"/>
      <c r="J43" s="78"/>
      <c r="K43" s="77"/>
      <c r="L43" s="78"/>
      <c r="M43" s="77"/>
      <c r="N43" s="78"/>
      <c r="O43" s="264" t="str">
        <f t="shared" ca="1" si="13"/>
        <v/>
      </c>
      <c r="P43" s="265"/>
      <c r="Q43" s="265"/>
      <c r="R43" s="265"/>
      <c r="S43" s="266"/>
      <c r="T43" s="79" t="str">
        <f t="shared" ca="1" si="14"/>
        <v/>
      </c>
      <c r="U43" s="80" t="str">
        <f t="shared" ca="1" si="15"/>
        <v/>
      </c>
      <c r="V43" s="81" t="str">
        <f t="shared" ca="1" si="16"/>
        <v/>
      </c>
      <c r="W43" s="82" t="str">
        <f t="shared" ca="1" si="17"/>
        <v/>
      </c>
      <c r="X43" s="72" t="str">
        <f t="shared" ca="1" si="18"/>
        <v/>
      </c>
      <c r="Y43" s="53"/>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c r="GA43" s="29"/>
      <c r="GB43" s="29"/>
      <c r="GC43" s="29"/>
      <c r="GD43" s="29"/>
      <c r="GE43" s="29"/>
      <c r="GF43" s="29"/>
      <c r="GG43" s="29"/>
      <c r="GH43" s="29"/>
      <c r="GI43" s="29"/>
      <c r="GJ43" s="29"/>
      <c r="GK43" s="29"/>
      <c r="GL43" s="29"/>
      <c r="GM43" s="29"/>
      <c r="GN43" s="29"/>
      <c r="GO43" s="29"/>
      <c r="GP43" s="29"/>
      <c r="GQ43" s="29"/>
      <c r="GR43" s="29"/>
      <c r="GS43" s="29"/>
      <c r="GT43" s="29"/>
      <c r="GU43" s="29"/>
      <c r="GV43" s="29"/>
      <c r="GW43" s="29"/>
      <c r="GX43" s="29"/>
      <c r="GY43" s="29"/>
      <c r="GZ43" s="29"/>
      <c r="HA43" s="29"/>
      <c r="HB43" s="29"/>
      <c r="HC43" s="29"/>
      <c r="HD43" s="29"/>
      <c r="HE43" s="29"/>
      <c r="HF43" s="29"/>
      <c r="HG43" s="29"/>
      <c r="HH43" s="29"/>
      <c r="HI43" s="29"/>
      <c r="HJ43" s="29"/>
      <c r="HK43" s="29"/>
      <c r="HL43" s="29"/>
      <c r="HM43" s="29"/>
      <c r="HN43" s="29"/>
      <c r="HO43" s="29"/>
      <c r="HP43" s="29"/>
      <c r="HQ43" s="29"/>
      <c r="HR43" s="29"/>
      <c r="HS43" s="29"/>
      <c r="HT43" s="29"/>
      <c r="HU43" s="29"/>
      <c r="HV43" s="29"/>
      <c r="HW43" s="29"/>
      <c r="HX43" s="29"/>
      <c r="HY43" s="29"/>
      <c r="HZ43" s="29"/>
      <c r="IA43" s="29"/>
      <c r="IB43" s="29"/>
      <c r="IC43" s="29"/>
      <c r="ID43" s="29"/>
      <c r="IE43" s="29"/>
      <c r="IF43" s="29"/>
      <c r="IG43" s="29"/>
      <c r="IH43" s="29"/>
      <c r="II43" s="29"/>
      <c r="IJ43" s="29"/>
      <c r="IK43" s="29"/>
      <c r="IL43" s="29"/>
      <c r="IM43" s="29"/>
      <c r="IN43" s="29"/>
      <c r="IO43" s="29"/>
      <c r="IP43" s="29"/>
      <c r="IQ43" s="29"/>
      <c r="IR43" s="29"/>
      <c r="IS43" s="29"/>
      <c r="IT43" s="29"/>
      <c r="IU43" s="30"/>
    </row>
    <row r="44" spans="1:255" ht="14.25" customHeight="1" x14ac:dyDescent="0.2">
      <c r="A44" s="83" t="str">
        <f ca="1">IF(OFFSET('Ordre des parties'!I31,0,INT((10-ABS($A$11))/2)*3)=0,"",OFFSET('Ordre des parties'!I31,0,INT((10-ABS($A$11))/2)*3))</f>
        <v/>
      </c>
      <c r="B44" s="84" t="str">
        <f ca="1">IF(OFFSET('Ordre des parties'!J31,0,INT((10-ABS($A$11))/2)*3)=0,"",OFFSET('Ordre des parties'!J31,0,INT((10-ABS($A$11))/2)*3))</f>
        <v/>
      </c>
      <c r="C44" s="85" t="str">
        <f t="shared" ca="1" si="12"/>
        <v/>
      </c>
      <c r="D44" s="86" t="str">
        <f t="shared" ca="1" si="12"/>
        <v/>
      </c>
      <c r="E44" s="87"/>
      <c r="F44" s="88"/>
      <c r="G44" s="87"/>
      <c r="H44" s="88"/>
      <c r="I44" s="87"/>
      <c r="J44" s="88"/>
      <c r="K44" s="87"/>
      <c r="L44" s="88"/>
      <c r="M44" s="87"/>
      <c r="N44" s="88"/>
      <c r="O44" s="260" t="str">
        <f t="shared" ca="1" si="13"/>
        <v/>
      </c>
      <c r="P44" s="261"/>
      <c r="Q44" s="261"/>
      <c r="R44" s="261"/>
      <c r="S44" s="262"/>
      <c r="T44" s="89" t="str">
        <f t="shared" ca="1" si="14"/>
        <v/>
      </c>
      <c r="U44" s="90" t="str">
        <f t="shared" ca="1" si="15"/>
        <v/>
      </c>
      <c r="V44" s="91" t="str">
        <f t="shared" ca="1" si="16"/>
        <v/>
      </c>
      <c r="W44" s="92" t="str">
        <f t="shared" ca="1" si="17"/>
        <v/>
      </c>
      <c r="X44" s="72" t="str">
        <f t="shared" ca="1" si="18"/>
        <v/>
      </c>
      <c r="Y44" s="53"/>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29"/>
      <c r="GV44" s="29"/>
      <c r="GW44" s="29"/>
      <c r="GX44" s="29"/>
      <c r="GY44" s="29"/>
      <c r="GZ44" s="29"/>
      <c r="HA44" s="29"/>
      <c r="HB44" s="29"/>
      <c r="HC44" s="29"/>
      <c r="HD44" s="29"/>
      <c r="HE44" s="29"/>
      <c r="HF44" s="29"/>
      <c r="HG44" s="29"/>
      <c r="HH44" s="29"/>
      <c r="HI44" s="29"/>
      <c r="HJ44" s="29"/>
      <c r="HK44" s="29"/>
      <c r="HL44" s="29"/>
      <c r="HM44" s="29"/>
      <c r="HN44" s="29"/>
      <c r="HO44" s="29"/>
      <c r="HP44" s="29"/>
      <c r="HQ44" s="29"/>
      <c r="HR44" s="29"/>
      <c r="HS44" s="29"/>
      <c r="HT44" s="29"/>
      <c r="HU44" s="29"/>
      <c r="HV44" s="29"/>
      <c r="HW44" s="29"/>
      <c r="HX44" s="29"/>
      <c r="HY44" s="29"/>
      <c r="HZ44" s="29"/>
      <c r="IA44" s="29"/>
      <c r="IB44" s="29"/>
      <c r="IC44" s="29"/>
      <c r="ID44" s="29"/>
      <c r="IE44" s="29"/>
      <c r="IF44" s="29"/>
      <c r="IG44" s="29"/>
      <c r="IH44" s="29"/>
      <c r="II44" s="29"/>
      <c r="IJ44" s="29"/>
      <c r="IK44" s="29"/>
      <c r="IL44" s="29"/>
      <c r="IM44" s="29"/>
      <c r="IN44" s="29"/>
      <c r="IO44" s="29"/>
      <c r="IP44" s="29"/>
      <c r="IQ44" s="29"/>
      <c r="IR44" s="29"/>
      <c r="IS44" s="29"/>
      <c r="IT44" s="29"/>
      <c r="IU44" s="30"/>
    </row>
    <row r="45" spans="1:255" ht="14.25" customHeight="1" x14ac:dyDescent="0.2">
      <c r="A45" s="93" t="str">
        <f ca="1">IF(OFFSET('Ordre des parties'!I32,0,INT((10-ABS($A$11))/2)*3)=0,"",OFFSET('Ordre des parties'!I32,0,INT((10-ABS($A$11))/2)*3))</f>
        <v/>
      </c>
      <c r="B45" s="94" t="str">
        <f ca="1">IF(OFFSET('Ordre des parties'!J32,0,INT((10-ABS($A$11))/2)*3)=0,"",OFFSET('Ordre des parties'!J32,0,INT((10-ABS($A$11))/2)*3))</f>
        <v/>
      </c>
      <c r="C45" s="95" t="str">
        <f t="shared" ca="1" si="12"/>
        <v/>
      </c>
      <c r="D45" s="96" t="str">
        <f t="shared" ca="1" si="12"/>
        <v/>
      </c>
      <c r="E45" s="97"/>
      <c r="F45" s="98"/>
      <c r="G45" s="97"/>
      <c r="H45" s="98"/>
      <c r="I45" s="97"/>
      <c r="J45" s="98"/>
      <c r="K45" s="97"/>
      <c r="L45" s="98"/>
      <c r="M45" s="97"/>
      <c r="N45" s="98"/>
      <c r="O45" s="248" t="str">
        <f t="shared" ca="1" si="13"/>
        <v/>
      </c>
      <c r="P45" s="249"/>
      <c r="Q45" s="249"/>
      <c r="R45" s="249"/>
      <c r="S45" s="250"/>
      <c r="T45" s="99" t="str">
        <f t="shared" ca="1" si="14"/>
        <v/>
      </c>
      <c r="U45" s="100" t="str">
        <f t="shared" ca="1" si="15"/>
        <v/>
      </c>
      <c r="V45" s="101" t="str">
        <f t="shared" ca="1" si="16"/>
        <v/>
      </c>
      <c r="W45" s="102" t="str">
        <f t="shared" ca="1" si="17"/>
        <v/>
      </c>
      <c r="X45" s="72" t="str">
        <f t="shared" ca="1" si="18"/>
        <v/>
      </c>
      <c r="Y45" s="53"/>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c r="FW45" s="29"/>
      <c r="FX45" s="29"/>
      <c r="FY45" s="29"/>
      <c r="FZ45" s="29"/>
      <c r="GA45" s="29"/>
      <c r="GB45" s="29"/>
      <c r="GC45" s="29"/>
      <c r="GD45" s="29"/>
      <c r="GE45" s="29"/>
      <c r="GF45" s="29"/>
      <c r="GG45" s="29"/>
      <c r="GH45" s="29"/>
      <c r="GI45" s="29"/>
      <c r="GJ45" s="29"/>
      <c r="GK45" s="29"/>
      <c r="GL45" s="29"/>
      <c r="GM45" s="29"/>
      <c r="GN45" s="29"/>
      <c r="GO45" s="29"/>
      <c r="GP45" s="29"/>
      <c r="GQ45" s="29"/>
      <c r="GR45" s="29"/>
      <c r="GS45" s="29"/>
      <c r="GT45" s="29"/>
      <c r="GU45" s="29"/>
      <c r="GV45" s="29"/>
      <c r="GW45" s="29"/>
      <c r="GX45" s="29"/>
      <c r="GY45" s="29"/>
      <c r="GZ45" s="29"/>
      <c r="HA45" s="29"/>
      <c r="HB45" s="29"/>
      <c r="HC45" s="29"/>
      <c r="HD45" s="29"/>
      <c r="HE45" s="29"/>
      <c r="HF45" s="29"/>
      <c r="HG45" s="29"/>
      <c r="HH45" s="29"/>
      <c r="HI45" s="29"/>
      <c r="HJ45" s="29"/>
      <c r="HK45" s="29"/>
      <c r="HL45" s="29"/>
      <c r="HM45" s="29"/>
      <c r="HN45" s="29"/>
      <c r="HO45" s="29"/>
      <c r="HP45" s="29"/>
      <c r="HQ45" s="29"/>
      <c r="HR45" s="29"/>
      <c r="HS45" s="29"/>
      <c r="HT45" s="29"/>
      <c r="HU45" s="29"/>
      <c r="HV45" s="29"/>
      <c r="HW45" s="29"/>
      <c r="HX45" s="29"/>
      <c r="HY45" s="29"/>
      <c r="HZ45" s="29"/>
      <c r="IA45" s="29"/>
      <c r="IB45" s="29"/>
      <c r="IC45" s="29"/>
      <c r="ID45" s="29"/>
      <c r="IE45" s="29"/>
      <c r="IF45" s="29"/>
      <c r="IG45" s="29"/>
      <c r="IH45" s="29"/>
      <c r="II45" s="29"/>
      <c r="IJ45" s="29"/>
      <c r="IK45" s="29"/>
      <c r="IL45" s="29"/>
      <c r="IM45" s="29"/>
      <c r="IN45" s="29"/>
      <c r="IO45" s="29"/>
      <c r="IP45" s="29"/>
      <c r="IQ45" s="29"/>
      <c r="IR45" s="29"/>
      <c r="IS45" s="29"/>
      <c r="IT45" s="29"/>
      <c r="IU45" s="30"/>
    </row>
    <row r="46" spans="1:255" ht="14.25" customHeight="1" x14ac:dyDescent="0.2">
      <c r="A46" s="93" t="str">
        <f ca="1">IF(OFFSET('Ordre des parties'!I33,0,INT((10-ABS($A$11))/2)*3)=0,"",OFFSET('Ordre des parties'!I33,0,INT((10-ABS($A$11))/2)*3))</f>
        <v/>
      </c>
      <c r="B46" s="94" t="str">
        <f ca="1">IF(OFFSET('Ordre des parties'!J33,0,INT((10-ABS($A$11))/2)*3)=0,"",OFFSET('Ordre des parties'!J33,0,INT((10-ABS($A$11))/2)*3))</f>
        <v/>
      </c>
      <c r="C46" s="103" t="str">
        <f t="shared" ca="1" si="12"/>
        <v/>
      </c>
      <c r="D46" s="104" t="str">
        <f t="shared" ca="1" si="12"/>
        <v/>
      </c>
      <c r="E46" s="97"/>
      <c r="F46" s="98"/>
      <c r="G46" s="97"/>
      <c r="H46" s="98"/>
      <c r="I46" s="97"/>
      <c r="J46" s="98"/>
      <c r="K46" s="97"/>
      <c r="L46" s="98"/>
      <c r="M46" s="97"/>
      <c r="N46" s="98"/>
      <c r="O46" s="248" t="str">
        <f t="shared" ca="1" si="13"/>
        <v/>
      </c>
      <c r="P46" s="249"/>
      <c r="Q46" s="249"/>
      <c r="R46" s="249"/>
      <c r="S46" s="250"/>
      <c r="T46" s="99" t="str">
        <f t="shared" ca="1" si="14"/>
        <v/>
      </c>
      <c r="U46" s="100" t="str">
        <f t="shared" ca="1" si="15"/>
        <v/>
      </c>
      <c r="V46" s="101" t="str">
        <f t="shared" ca="1" si="16"/>
        <v/>
      </c>
      <c r="W46" s="102" t="str">
        <f t="shared" ca="1" si="17"/>
        <v/>
      </c>
      <c r="X46" s="72" t="str">
        <f t="shared" ca="1" si="18"/>
        <v/>
      </c>
      <c r="Y46" s="53"/>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c r="EV46" s="29"/>
      <c r="EW46" s="29"/>
      <c r="EX46" s="29"/>
      <c r="EY46" s="29"/>
      <c r="EZ46" s="29"/>
      <c r="FA46" s="29"/>
      <c r="FB46" s="29"/>
      <c r="FC46" s="29"/>
      <c r="FD46" s="29"/>
      <c r="FE46" s="29"/>
      <c r="FF46" s="29"/>
      <c r="FG46" s="29"/>
      <c r="FH46" s="29"/>
      <c r="FI46" s="29"/>
      <c r="FJ46" s="29"/>
      <c r="FK46" s="29"/>
      <c r="FL46" s="29"/>
      <c r="FM46" s="29"/>
      <c r="FN46" s="29"/>
      <c r="FO46" s="29"/>
      <c r="FP46" s="29"/>
      <c r="FQ46" s="29"/>
      <c r="FR46" s="29"/>
      <c r="FS46" s="29"/>
      <c r="FT46" s="29"/>
      <c r="FU46" s="29"/>
      <c r="FV46" s="29"/>
      <c r="FW46" s="29"/>
      <c r="FX46" s="29"/>
      <c r="FY46" s="29"/>
      <c r="FZ46" s="29"/>
      <c r="GA46" s="29"/>
      <c r="GB46" s="29"/>
      <c r="GC46" s="29"/>
      <c r="GD46" s="29"/>
      <c r="GE46" s="29"/>
      <c r="GF46" s="29"/>
      <c r="GG46" s="29"/>
      <c r="GH46" s="29"/>
      <c r="GI46" s="29"/>
      <c r="GJ46" s="29"/>
      <c r="GK46" s="29"/>
      <c r="GL46" s="29"/>
      <c r="GM46" s="29"/>
      <c r="GN46" s="29"/>
      <c r="GO46" s="29"/>
      <c r="GP46" s="29"/>
      <c r="GQ46" s="29"/>
      <c r="GR46" s="29"/>
      <c r="GS46" s="29"/>
      <c r="GT46" s="29"/>
      <c r="GU46" s="29"/>
      <c r="GV46" s="29"/>
      <c r="GW46" s="29"/>
      <c r="GX46" s="29"/>
      <c r="GY46" s="29"/>
      <c r="GZ46" s="29"/>
      <c r="HA46" s="29"/>
      <c r="HB46" s="29"/>
      <c r="HC46" s="29"/>
      <c r="HD46" s="29"/>
      <c r="HE46" s="29"/>
      <c r="HF46" s="29"/>
      <c r="HG46" s="29"/>
      <c r="HH46" s="29"/>
      <c r="HI46" s="29"/>
      <c r="HJ46" s="29"/>
      <c r="HK46" s="29"/>
      <c r="HL46" s="29"/>
      <c r="HM46" s="29"/>
      <c r="HN46" s="29"/>
      <c r="HO46" s="29"/>
      <c r="HP46" s="29"/>
      <c r="HQ46" s="29"/>
      <c r="HR46" s="29"/>
      <c r="HS46" s="29"/>
      <c r="HT46" s="29"/>
      <c r="HU46" s="29"/>
      <c r="HV46" s="29"/>
      <c r="HW46" s="29"/>
      <c r="HX46" s="29"/>
      <c r="HY46" s="29"/>
      <c r="HZ46" s="29"/>
      <c r="IA46" s="29"/>
      <c r="IB46" s="29"/>
      <c r="IC46" s="29"/>
      <c r="ID46" s="29"/>
      <c r="IE46" s="29"/>
      <c r="IF46" s="29"/>
      <c r="IG46" s="29"/>
      <c r="IH46" s="29"/>
      <c r="II46" s="29"/>
      <c r="IJ46" s="29"/>
      <c r="IK46" s="29"/>
      <c r="IL46" s="29"/>
      <c r="IM46" s="29"/>
      <c r="IN46" s="29"/>
      <c r="IO46" s="29"/>
      <c r="IP46" s="29"/>
      <c r="IQ46" s="29"/>
      <c r="IR46" s="29"/>
      <c r="IS46" s="29"/>
      <c r="IT46" s="29"/>
      <c r="IU46" s="30"/>
    </row>
    <row r="47" spans="1:255" ht="14.25" customHeight="1" x14ac:dyDescent="0.2">
      <c r="A47" s="93" t="str">
        <f ca="1">IF(OFFSET('Ordre des parties'!I34,0,INT((10-ABS($A$11))/2)*3)=0,"",OFFSET('Ordre des parties'!I34,0,INT((10-ABS($A$11))/2)*3))</f>
        <v/>
      </c>
      <c r="B47" s="94" t="str">
        <f ca="1">IF(OFFSET('Ordre des parties'!J34,0,INT((10-ABS($A$11))/2)*3)=0,"",OFFSET('Ordre des parties'!J34,0,INT((10-ABS($A$11))/2)*3))</f>
        <v/>
      </c>
      <c r="C47" s="103" t="str">
        <f t="shared" ca="1" si="12"/>
        <v/>
      </c>
      <c r="D47" s="104" t="str">
        <f t="shared" ca="1" si="12"/>
        <v/>
      </c>
      <c r="E47" s="97"/>
      <c r="F47" s="98"/>
      <c r="G47" s="97"/>
      <c r="H47" s="98"/>
      <c r="I47" s="97"/>
      <c r="J47" s="98"/>
      <c r="K47" s="97"/>
      <c r="L47" s="98"/>
      <c r="M47" s="97"/>
      <c r="N47" s="98"/>
      <c r="O47" s="248" t="str">
        <f t="shared" ca="1" si="13"/>
        <v/>
      </c>
      <c r="P47" s="249"/>
      <c r="Q47" s="249"/>
      <c r="R47" s="249"/>
      <c r="S47" s="250"/>
      <c r="T47" s="99" t="str">
        <f t="shared" ca="1" si="14"/>
        <v/>
      </c>
      <c r="U47" s="100" t="str">
        <f t="shared" ca="1" si="15"/>
        <v/>
      </c>
      <c r="V47" s="101" t="str">
        <f t="shared" ca="1" si="16"/>
        <v/>
      </c>
      <c r="W47" s="102" t="str">
        <f t="shared" ca="1" si="17"/>
        <v/>
      </c>
      <c r="X47" s="72" t="str">
        <f t="shared" ca="1" si="18"/>
        <v/>
      </c>
      <c r="Y47" s="53"/>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c r="EV47" s="29"/>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29"/>
      <c r="FU47" s="29"/>
      <c r="FV47" s="29"/>
      <c r="FW47" s="29"/>
      <c r="FX47" s="29"/>
      <c r="FY47" s="29"/>
      <c r="FZ47" s="29"/>
      <c r="GA47" s="29"/>
      <c r="GB47" s="29"/>
      <c r="GC47" s="29"/>
      <c r="GD47" s="29"/>
      <c r="GE47" s="29"/>
      <c r="GF47" s="29"/>
      <c r="GG47" s="29"/>
      <c r="GH47" s="29"/>
      <c r="GI47" s="29"/>
      <c r="GJ47" s="29"/>
      <c r="GK47" s="29"/>
      <c r="GL47" s="29"/>
      <c r="GM47" s="29"/>
      <c r="GN47" s="29"/>
      <c r="GO47" s="29"/>
      <c r="GP47" s="29"/>
      <c r="GQ47" s="29"/>
      <c r="GR47" s="29"/>
      <c r="GS47" s="29"/>
      <c r="GT47" s="29"/>
      <c r="GU47" s="29"/>
      <c r="GV47" s="29"/>
      <c r="GW47" s="29"/>
      <c r="GX47" s="29"/>
      <c r="GY47" s="29"/>
      <c r="GZ47" s="29"/>
      <c r="HA47" s="29"/>
      <c r="HB47" s="29"/>
      <c r="HC47" s="29"/>
      <c r="HD47" s="29"/>
      <c r="HE47" s="29"/>
      <c r="HF47" s="29"/>
      <c r="HG47" s="29"/>
      <c r="HH47" s="29"/>
      <c r="HI47" s="29"/>
      <c r="HJ47" s="29"/>
      <c r="HK47" s="29"/>
      <c r="HL47" s="29"/>
      <c r="HM47" s="29"/>
      <c r="HN47" s="29"/>
      <c r="HO47" s="29"/>
      <c r="HP47" s="29"/>
      <c r="HQ47" s="29"/>
      <c r="HR47" s="29"/>
      <c r="HS47" s="29"/>
      <c r="HT47" s="29"/>
      <c r="HU47" s="29"/>
      <c r="HV47" s="29"/>
      <c r="HW47" s="29"/>
      <c r="HX47" s="29"/>
      <c r="HY47" s="29"/>
      <c r="HZ47" s="29"/>
      <c r="IA47" s="29"/>
      <c r="IB47" s="29"/>
      <c r="IC47" s="29"/>
      <c r="ID47" s="29"/>
      <c r="IE47" s="29"/>
      <c r="IF47" s="29"/>
      <c r="IG47" s="29"/>
      <c r="IH47" s="29"/>
      <c r="II47" s="29"/>
      <c r="IJ47" s="29"/>
      <c r="IK47" s="29"/>
      <c r="IL47" s="29"/>
      <c r="IM47" s="29"/>
      <c r="IN47" s="29"/>
      <c r="IO47" s="29"/>
      <c r="IP47" s="29"/>
      <c r="IQ47" s="29"/>
      <c r="IR47" s="29"/>
      <c r="IS47" s="29"/>
      <c r="IT47" s="29"/>
      <c r="IU47" s="30"/>
    </row>
    <row r="48" spans="1:255" ht="14.25" customHeight="1" x14ac:dyDescent="0.2">
      <c r="A48" s="93" t="str">
        <f ca="1">IF(OFFSET('Ordre des parties'!I35,0,INT((10-ABS($A$11))/2)*3)=0,"",OFFSET('Ordre des parties'!I35,0,INT((10-ABS($A$11))/2)*3))</f>
        <v/>
      </c>
      <c r="B48" s="94" t="str">
        <f ca="1">IF(OFFSET('Ordre des parties'!J35,0,INT((10-ABS($A$11))/2)*3)=0,"",OFFSET('Ordre des parties'!J35,0,INT((10-ABS($A$11))/2)*3))</f>
        <v/>
      </c>
      <c r="C48" s="103" t="str">
        <f t="shared" ca="1" si="12"/>
        <v/>
      </c>
      <c r="D48" s="104" t="str">
        <f t="shared" ca="1" si="12"/>
        <v/>
      </c>
      <c r="E48" s="97"/>
      <c r="F48" s="98"/>
      <c r="G48" s="97"/>
      <c r="H48" s="98"/>
      <c r="I48" s="97"/>
      <c r="J48" s="98"/>
      <c r="K48" s="97"/>
      <c r="L48" s="98"/>
      <c r="M48" s="97"/>
      <c r="N48" s="98"/>
      <c r="O48" s="248" t="str">
        <f t="shared" ca="1" si="13"/>
        <v/>
      </c>
      <c r="P48" s="249"/>
      <c r="Q48" s="249"/>
      <c r="R48" s="249"/>
      <c r="S48" s="250"/>
      <c r="T48" s="99" t="str">
        <f t="shared" ca="1" si="14"/>
        <v/>
      </c>
      <c r="U48" s="100" t="str">
        <f t="shared" ca="1" si="15"/>
        <v/>
      </c>
      <c r="V48" s="101" t="str">
        <f t="shared" ca="1" si="16"/>
        <v/>
      </c>
      <c r="W48" s="102" t="str">
        <f t="shared" ca="1" si="17"/>
        <v/>
      </c>
      <c r="X48" s="72" t="str">
        <f t="shared" ca="1" si="18"/>
        <v/>
      </c>
      <c r="Y48" s="53"/>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29"/>
      <c r="GJ48" s="29"/>
      <c r="GK48" s="29"/>
      <c r="GL48" s="29"/>
      <c r="GM48" s="29"/>
      <c r="GN48" s="29"/>
      <c r="GO48" s="29"/>
      <c r="GP48" s="29"/>
      <c r="GQ48" s="29"/>
      <c r="GR48" s="29"/>
      <c r="GS48" s="29"/>
      <c r="GT48" s="29"/>
      <c r="GU48" s="29"/>
      <c r="GV48" s="29"/>
      <c r="GW48" s="29"/>
      <c r="GX48" s="29"/>
      <c r="GY48" s="29"/>
      <c r="GZ48" s="29"/>
      <c r="HA48" s="29"/>
      <c r="HB48" s="29"/>
      <c r="HC48" s="29"/>
      <c r="HD48" s="29"/>
      <c r="HE48" s="29"/>
      <c r="HF48" s="29"/>
      <c r="HG48" s="29"/>
      <c r="HH48" s="29"/>
      <c r="HI48" s="29"/>
      <c r="HJ48" s="29"/>
      <c r="HK48" s="29"/>
      <c r="HL48" s="29"/>
      <c r="HM48" s="29"/>
      <c r="HN48" s="29"/>
      <c r="HO48" s="29"/>
      <c r="HP48" s="29"/>
      <c r="HQ48" s="29"/>
      <c r="HR48" s="29"/>
      <c r="HS48" s="29"/>
      <c r="HT48" s="29"/>
      <c r="HU48" s="29"/>
      <c r="HV48" s="29"/>
      <c r="HW48" s="29"/>
      <c r="HX48" s="29"/>
      <c r="HY48" s="29"/>
      <c r="HZ48" s="29"/>
      <c r="IA48" s="29"/>
      <c r="IB48" s="29"/>
      <c r="IC48" s="29"/>
      <c r="ID48" s="29"/>
      <c r="IE48" s="29"/>
      <c r="IF48" s="29"/>
      <c r="IG48" s="29"/>
      <c r="IH48" s="29"/>
      <c r="II48" s="29"/>
      <c r="IJ48" s="29"/>
      <c r="IK48" s="29"/>
      <c r="IL48" s="29"/>
      <c r="IM48" s="29"/>
      <c r="IN48" s="29"/>
      <c r="IO48" s="29"/>
      <c r="IP48" s="29"/>
      <c r="IQ48" s="29"/>
      <c r="IR48" s="29"/>
      <c r="IS48" s="29"/>
      <c r="IT48" s="29"/>
      <c r="IU48" s="30"/>
    </row>
    <row r="49" spans="1:255" ht="14.25" customHeight="1" x14ac:dyDescent="0.2">
      <c r="A49" s="93" t="str">
        <f ca="1">IF(OFFSET('Ordre des parties'!I36,0,INT((10-ABS($A$11))/2)*3)=0,"",OFFSET('Ordre des parties'!I36,0,INT((10-ABS($A$11))/2)*3))</f>
        <v/>
      </c>
      <c r="B49" s="94" t="str">
        <f ca="1">IF(OFFSET('Ordre des parties'!J36,0,INT((10-ABS($A$11))/2)*3)=0,"",OFFSET('Ordre des parties'!J36,0,INT((10-ABS($A$11))/2)*3))</f>
        <v/>
      </c>
      <c r="C49" s="103" t="str">
        <f t="shared" ca="1" si="12"/>
        <v/>
      </c>
      <c r="D49" s="104" t="str">
        <f t="shared" ca="1" si="12"/>
        <v/>
      </c>
      <c r="E49" s="97"/>
      <c r="F49" s="98"/>
      <c r="G49" s="97"/>
      <c r="H49" s="98"/>
      <c r="I49" s="97"/>
      <c r="J49" s="98"/>
      <c r="K49" s="97"/>
      <c r="L49" s="98"/>
      <c r="M49" s="97"/>
      <c r="N49" s="98"/>
      <c r="O49" s="248" t="str">
        <f t="shared" ca="1" si="13"/>
        <v/>
      </c>
      <c r="P49" s="249"/>
      <c r="Q49" s="249"/>
      <c r="R49" s="249"/>
      <c r="S49" s="250"/>
      <c r="T49" s="99" t="str">
        <f t="shared" ca="1" si="14"/>
        <v/>
      </c>
      <c r="U49" s="100" t="str">
        <f t="shared" ca="1" si="15"/>
        <v/>
      </c>
      <c r="V49" s="101" t="str">
        <f t="shared" ca="1" si="16"/>
        <v/>
      </c>
      <c r="W49" s="102" t="str">
        <f t="shared" ca="1" si="17"/>
        <v/>
      </c>
      <c r="X49" s="72" t="str">
        <f t="shared" ca="1" si="18"/>
        <v/>
      </c>
      <c r="Y49" s="53"/>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c r="EV49" s="29"/>
      <c r="EW49" s="29"/>
      <c r="EX49" s="29"/>
      <c r="EY49" s="29"/>
      <c r="EZ49" s="29"/>
      <c r="FA49" s="29"/>
      <c r="FB49" s="29"/>
      <c r="FC49" s="29"/>
      <c r="FD49" s="29"/>
      <c r="FE49" s="29"/>
      <c r="FF49" s="29"/>
      <c r="FG49" s="29"/>
      <c r="FH49" s="29"/>
      <c r="FI49" s="29"/>
      <c r="FJ49" s="29"/>
      <c r="FK49" s="29"/>
      <c r="FL49" s="29"/>
      <c r="FM49" s="29"/>
      <c r="FN49" s="29"/>
      <c r="FO49" s="29"/>
      <c r="FP49" s="29"/>
      <c r="FQ49" s="29"/>
      <c r="FR49" s="29"/>
      <c r="FS49" s="29"/>
      <c r="FT49" s="29"/>
      <c r="FU49" s="29"/>
      <c r="FV49" s="29"/>
      <c r="FW49" s="29"/>
      <c r="FX49" s="29"/>
      <c r="FY49" s="29"/>
      <c r="FZ49" s="29"/>
      <c r="GA49" s="29"/>
      <c r="GB49" s="29"/>
      <c r="GC49" s="29"/>
      <c r="GD49" s="29"/>
      <c r="GE49" s="29"/>
      <c r="GF49" s="29"/>
      <c r="GG49" s="29"/>
      <c r="GH49" s="29"/>
      <c r="GI49" s="29"/>
      <c r="GJ49" s="29"/>
      <c r="GK49" s="29"/>
      <c r="GL49" s="29"/>
      <c r="GM49" s="29"/>
      <c r="GN49" s="29"/>
      <c r="GO49" s="29"/>
      <c r="GP49" s="29"/>
      <c r="GQ49" s="29"/>
      <c r="GR49" s="29"/>
      <c r="GS49" s="29"/>
      <c r="GT49" s="29"/>
      <c r="GU49" s="29"/>
      <c r="GV49" s="29"/>
      <c r="GW49" s="29"/>
      <c r="GX49" s="29"/>
      <c r="GY49" s="29"/>
      <c r="GZ49" s="29"/>
      <c r="HA49" s="29"/>
      <c r="HB49" s="29"/>
      <c r="HC49" s="29"/>
      <c r="HD49" s="29"/>
      <c r="HE49" s="29"/>
      <c r="HF49" s="29"/>
      <c r="HG49" s="29"/>
      <c r="HH49" s="29"/>
      <c r="HI49" s="29"/>
      <c r="HJ49" s="29"/>
      <c r="HK49" s="29"/>
      <c r="HL49" s="29"/>
      <c r="HM49" s="29"/>
      <c r="HN49" s="29"/>
      <c r="HO49" s="29"/>
      <c r="HP49" s="29"/>
      <c r="HQ49" s="29"/>
      <c r="HR49" s="29"/>
      <c r="HS49" s="29"/>
      <c r="HT49" s="29"/>
      <c r="HU49" s="29"/>
      <c r="HV49" s="29"/>
      <c r="HW49" s="29"/>
      <c r="HX49" s="29"/>
      <c r="HY49" s="29"/>
      <c r="HZ49" s="29"/>
      <c r="IA49" s="29"/>
      <c r="IB49" s="29"/>
      <c r="IC49" s="29"/>
      <c r="ID49" s="29"/>
      <c r="IE49" s="29"/>
      <c r="IF49" s="29"/>
      <c r="IG49" s="29"/>
      <c r="IH49" s="29"/>
      <c r="II49" s="29"/>
      <c r="IJ49" s="29"/>
      <c r="IK49" s="29"/>
      <c r="IL49" s="29"/>
      <c r="IM49" s="29"/>
      <c r="IN49" s="29"/>
      <c r="IO49" s="29"/>
      <c r="IP49" s="29"/>
      <c r="IQ49" s="29"/>
      <c r="IR49" s="29"/>
      <c r="IS49" s="29"/>
      <c r="IT49" s="29"/>
      <c r="IU49" s="30"/>
    </row>
    <row r="50" spans="1:255" ht="14.25" customHeight="1" x14ac:dyDescent="0.2">
      <c r="A50" s="93" t="str">
        <f ca="1">IF(OFFSET('Ordre des parties'!I37,0,INT((10-ABS($A$11))/2)*3)=0,"",OFFSET('Ordre des parties'!I37,0,INT((10-ABS($A$11))/2)*3))</f>
        <v/>
      </c>
      <c r="B50" s="94" t="str">
        <f ca="1">IF(OFFSET('Ordre des parties'!J37,0,INT((10-ABS($A$11))/2)*3)=0,"",OFFSET('Ordre des parties'!J37,0,INT((10-ABS($A$11))/2)*3))</f>
        <v/>
      </c>
      <c r="C50" s="103" t="str">
        <f t="shared" ca="1" si="12"/>
        <v/>
      </c>
      <c r="D50" s="104" t="str">
        <f t="shared" ca="1" si="12"/>
        <v/>
      </c>
      <c r="E50" s="97"/>
      <c r="F50" s="98"/>
      <c r="G50" s="97"/>
      <c r="H50" s="98"/>
      <c r="I50" s="97"/>
      <c r="J50" s="98"/>
      <c r="K50" s="97"/>
      <c r="L50" s="98"/>
      <c r="M50" s="97"/>
      <c r="N50" s="98"/>
      <c r="O50" s="248" t="str">
        <f t="shared" ca="1" si="13"/>
        <v/>
      </c>
      <c r="P50" s="249"/>
      <c r="Q50" s="249"/>
      <c r="R50" s="249"/>
      <c r="S50" s="250"/>
      <c r="T50" s="99" t="str">
        <f t="shared" ca="1" si="14"/>
        <v/>
      </c>
      <c r="U50" s="100" t="str">
        <f t="shared" ca="1" si="15"/>
        <v/>
      </c>
      <c r="V50" s="101" t="str">
        <f t="shared" ca="1" si="16"/>
        <v/>
      </c>
      <c r="W50" s="102" t="str">
        <f t="shared" ca="1" si="17"/>
        <v/>
      </c>
      <c r="X50" s="72" t="str">
        <f t="shared" ca="1" si="18"/>
        <v/>
      </c>
      <c r="Y50" s="53"/>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c r="EP50" s="29"/>
      <c r="EQ50" s="29"/>
      <c r="ER50" s="29"/>
      <c r="ES50" s="29"/>
      <c r="ET50" s="29"/>
      <c r="EU50" s="29"/>
      <c r="EV50" s="29"/>
      <c r="EW50" s="29"/>
      <c r="EX50" s="29"/>
      <c r="EY50" s="29"/>
      <c r="EZ50" s="29"/>
      <c r="FA50" s="29"/>
      <c r="FB50" s="29"/>
      <c r="FC50" s="29"/>
      <c r="FD50" s="29"/>
      <c r="FE50" s="29"/>
      <c r="FF50" s="29"/>
      <c r="FG50" s="29"/>
      <c r="FH50" s="29"/>
      <c r="FI50" s="29"/>
      <c r="FJ50" s="29"/>
      <c r="FK50" s="29"/>
      <c r="FL50" s="29"/>
      <c r="FM50" s="29"/>
      <c r="FN50" s="29"/>
      <c r="FO50" s="29"/>
      <c r="FP50" s="29"/>
      <c r="FQ50" s="29"/>
      <c r="FR50" s="29"/>
      <c r="FS50" s="29"/>
      <c r="FT50" s="29"/>
      <c r="FU50" s="29"/>
      <c r="FV50" s="29"/>
      <c r="FW50" s="29"/>
      <c r="FX50" s="29"/>
      <c r="FY50" s="29"/>
      <c r="FZ50" s="29"/>
      <c r="GA50" s="29"/>
      <c r="GB50" s="29"/>
      <c r="GC50" s="29"/>
      <c r="GD50" s="29"/>
      <c r="GE50" s="29"/>
      <c r="GF50" s="29"/>
      <c r="GG50" s="29"/>
      <c r="GH50" s="29"/>
      <c r="GI50" s="29"/>
      <c r="GJ50" s="29"/>
      <c r="GK50" s="29"/>
      <c r="GL50" s="29"/>
      <c r="GM50" s="29"/>
      <c r="GN50" s="29"/>
      <c r="GO50" s="29"/>
      <c r="GP50" s="29"/>
      <c r="GQ50" s="29"/>
      <c r="GR50" s="29"/>
      <c r="GS50" s="29"/>
      <c r="GT50" s="29"/>
      <c r="GU50" s="29"/>
      <c r="GV50" s="29"/>
      <c r="GW50" s="29"/>
      <c r="GX50" s="29"/>
      <c r="GY50" s="29"/>
      <c r="GZ50" s="29"/>
      <c r="HA50" s="29"/>
      <c r="HB50" s="29"/>
      <c r="HC50" s="29"/>
      <c r="HD50" s="29"/>
      <c r="HE50" s="29"/>
      <c r="HF50" s="29"/>
      <c r="HG50" s="29"/>
      <c r="HH50" s="29"/>
      <c r="HI50" s="29"/>
      <c r="HJ50" s="29"/>
      <c r="HK50" s="29"/>
      <c r="HL50" s="29"/>
      <c r="HM50" s="29"/>
      <c r="HN50" s="29"/>
      <c r="HO50" s="29"/>
      <c r="HP50" s="29"/>
      <c r="HQ50" s="29"/>
      <c r="HR50" s="29"/>
      <c r="HS50" s="29"/>
      <c r="HT50" s="29"/>
      <c r="HU50" s="29"/>
      <c r="HV50" s="29"/>
      <c r="HW50" s="29"/>
      <c r="HX50" s="29"/>
      <c r="HY50" s="29"/>
      <c r="HZ50" s="29"/>
      <c r="IA50" s="29"/>
      <c r="IB50" s="29"/>
      <c r="IC50" s="29"/>
      <c r="ID50" s="29"/>
      <c r="IE50" s="29"/>
      <c r="IF50" s="29"/>
      <c r="IG50" s="29"/>
      <c r="IH50" s="29"/>
      <c r="II50" s="29"/>
      <c r="IJ50" s="29"/>
      <c r="IK50" s="29"/>
      <c r="IL50" s="29"/>
      <c r="IM50" s="29"/>
      <c r="IN50" s="29"/>
      <c r="IO50" s="29"/>
      <c r="IP50" s="29"/>
      <c r="IQ50" s="29"/>
      <c r="IR50" s="29"/>
      <c r="IS50" s="29"/>
      <c r="IT50" s="29"/>
      <c r="IU50" s="30"/>
    </row>
    <row r="51" spans="1:255" ht="14.25" customHeight="1" x14ac:dyDescent="0.2">
      <c r="A51" s="93" t="str">
        <f ca="1">IF(OFFSET('Ordre des parties'!I38,0,INT((10-ABS($A$11))/2)*3)=0,"",OFFSET('Ordre des parties'!I38,0,INT((10-ABS($A$11))/2)*3))</f>
        <v/>
      </c>
      <c r="B51" s="94" t="str">
        <f ca="1">IF(OFFSET('Ordre des parties'!J38,0,INT((10-ABS($A$11))/2)*3)=0,"",OFFSET('Ordre des parties'!J38,0,INT((10-ABS($A$11))/2)*3))</f>
        <v/>
      </c>
      <c r="C51" s="103" t="str">
        <f t="shared" ca="1" si="12"/>
        <v/>
      </c>
      <c r="D51" s="104" t="str">
        <f t="shared" ca="1" si="12"/>
        <v/>
      </c>
      <c r="E51" s="97"/>
      <c r="F51" s="98"/>
      <c r="G51" s="97"/>
      <c r="H51" s="98"/>
      <c r="I51" s="97"/>
      <c r="J51" s="98"/>
      <c r="K51" s="97"/>
      <c r="L51" s="98"/>
      <c r="M51" s="97"/>
      <c r="N51" s="98"/>
      <c r="O51" s="248" t="str">
        <f t="shared" ca="1" si="13"/>
        <v/>
      </c>
      <c r="P51" s="249"/>
      <c r="Q51" s="249"/>
      <c r="R51" s="249"/>
      <c r="S51" s="250"/>
      <c r="T51" s="99" t="str">
        <f t="shared" ca="1" si="14"/>
        <v/>
      </c>
      <c r="U51" s="100" t="str">
        <f t="shared" ca="1" si="15"/>
        <v/>
      </c>
      <c r="V51" s="101" t="str">
        <f t="shared" ca="1" si="16"/>
        <v/>
      </c>
      <c r="W51" s="102" t="str">
        <f t="shared" ca="1" si="17"/>
        <v/>
      </c>
      <c r="X51" s="72" t="str">
        <f t="shared" ca="1" si="18"/>
        <v/>
      </c>
      <c r="Y51" s="53"/>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c r="EO51" s="29"/>
      <c r="EP51" s="29"/>
      <c r="EQ51" s="29"/>
      <c r="ER51" s="29"/>
      <c r="ES51" s="29"/>
      <c r="ET51" s="29"/>
      <c r="EU51" s="29"/>
      <c r="EV51" s="29"/>
      <c r="EW51" s="29"/>
      <c r="EX51" s="29"/>
      <c r="EY51" s="29"/>
      <c r="EZ51" s="29"/>
      <c r="FA51" s="29"/>
      <c r="FB51" s="29"/>
      <c r="FC51" s="29"/>
      <c r="FD51" s="29"/>
      <c r="FE51" s="29"/>
      <c r="FF51" s="29"/>
      <c r="FG51" s="29"/>
      <c r="FH51" s="29"/>
      <c r="FI51" s="29"/>
      <c r="FJ51" s="29"/>
      <c r="FK51" s="29"/>
      <c r="FL51" s="29"/>
      <c r="FM51" s="29"/>
      <c r="FN51" s="29"/>
      <c r="FO51" s="29"/>
      <c r="FP51" s="29"/>
      <c r="FQ51" s="29"/>
      <c r="FR51" s="29"/>
      <c r="FS51" s="29"/>
      <c r="FT51" s="29"/>
      <c r="FU51" s="29"/>
      <c r="FV51" s="29"/>
      <c r="FW51" s="29"/>
      <c r="FX51" s="29"/>
      <c r="FY51" s="29"/>
      <c r="FZ51" s="29"/>
      <c r="GA51" s="29"/>
      <c r="GB51" s="29"/>
      <c r="GC51" s="29"/>
      <c r="GD51" s="29"/>
      <c r="GE51" s="29"/>
      <c r="GF51" s="29"/>
      <c r="GG51" s="29"/>
      <c r="GH51" s="29"/>
      <c r="GI51" s="29"/>
      <c r="GJ51" s="29"/>
      <c r="GK51" s="29"/>
      <c r="GL51" s="29"/>
      <c r="GM51" s="29"/>
      <c r="GN51" s="29"/>
      <c r="GO51" s="29"/>
      <c r="GP51" s="29"/>
      <c r="GQ51" s="29"/>
      <c r="GR51" s="29"/>
      <c r="GS51" s="29"/>
      <c r="GT51" s="29"/>
      <c r="GU51" s="29"/>
      <c r="GV51" s="29"/>
      <c r="GW51" s="29"/>
      <c r="GX51" s="29"/>
      <c r="GY51" s="29"/>
      <c r="GZ51" s="29"/>
      <c r="HA51" s="29"/>
      <c r="HB51" s="29"/>
      <c r="HC51" s="29"/>
      <c r="HD51" s="29"/>
      <c r="HE51" s="29"/>
      <c r="HF51" s="29"/>
      <c r="HG51" s="29"/>
      <c r="HH51" s="29"/>
      <c r="HI51" s="29"/>
      <c r="HJ51" s="29"/>
      <c r="HK51" s="29"/>
      <c r="HL51" s="29"/>
      <c r="HM51" s="29"/>
      <c r="HN51" s="29"/>
      <c r="HO51" s="29"/>
      <c r="HP51" s="29"/>
      <c r="HQ51" s="29"/>
      <c r="HR51" s="29"/>
      <c r="HS51" s="29"/>
      <c r="HT51" s="29"/>
      <c r="HU51" s="29"/>
      <c r="HV51" s="29"/>
      <c r="HW51" s="29"/>
      <c r="HX51" s="29"/>
      <c r="HY51" s="29"/>
      <c r="HZ51" s="29"/>
      <c r="IA51" s="29"/>
      <c r="IB51" s="29"/>
      <c r="IC51" s="29"/>
      <c r="ID51" s="29"/>
      <c r="IE51" s="29"/>
      <c r="IF51" s="29"/>
      <c r="IG51" s="29"/>
      <c r="IH51" s="29"/>
      <c r="II51" s="29"/>
      <c r="IJ51" s="29"/>
      <c r="IK51" s="29"/>
      <c r="IL51" s="29"/>
      <c r="IM51" s="29"/>
      <c r="IN51" s="29"/>
      <c r="IO51" s="29"/>
      <c r="IP51" s="29"/>
      <c r="IQ51" s="29"/>
      <c r="IR51" s="29"/>
      <c r="IS51" s="29"/>
      <c r="IT51" s="29"/>
      <c r="IU51" s="30"/>
    </row>
    <row r="52" spans="1:255" ht="14.25" customHeight="1" x14ac:dyDescent="0.2">
      <c r="A52" s="93" t="str">
        <f ca="1">IF(OFFSET('Ordre des parties'!I39,0,INT((10-ABS($A$11))/2)*3)=0,"",OFFSET('Ordre des parties'!I39,0,INT((10-ABS($A$11))/2)*3))</f>
        <v/>
      </c>
      <c r="B52" s="94" t="str">
        <f ca="1">IF(OFFSET('Ordre des parties'!J39,0,INT((10-ABS($A$11))/2)*3)=0,"",OFFSET('Ordre des parties'!J39,0,INT((10-ABS($A$11))/2)*3))</f>
        <v/>
      </c>
      <c r="C52" s="103" t="str">
        <f t="shared" ca="1" si="12"/>
        <v/>
      </c>
      <c r="D52" s="104" t="str">
        <f t="shared" ca="1" si="12"/>
        <v/>
      </c>
      <c r="E52" s="97"/>
      <c r="F52" s="98"/>
      <c r="G52" s="97"/>
      <c r="H52" s="98"/>
      <c r="I52" s="97"/>
      <c r="J52" s="98"/>
      <c r="K52" s="97"/>
      <c r="L52" s="98"/>
      <c r="M52" s="97"/>
      <c r="N52" s="98"/>
      <c r="O52" s="248" t="str">
        <f t="shared" ca="1" si="13"/>
        <v/>
      </c>
      <c r="P52" s="249"/>
      <c r="Q52" s="249"/>
      <c r="R52" s="249"/>
      <c r="S52" s="250"/>
      <c r="T52" s="99" t="str">
        <f t="shared" ca="1" si="14"/>
        <v/>
      </c>
      <c r="U52" s="100" t="str">
        <f t="shared" ca="1" si="15"/>
        <v/>
      </c>
      <c r="V52" s="101" t="str">
        <f t="shared" ca="1" si="16"/>
        <v/>
      </c>
      <c r="W52" s="102" t="str">
        <f t="shared" ca="1" si="17"/>
        <v/>
      </c>
      <c r="X52" s="72" t="str">
        <f t="shared" ca="1" si="18"/>
        <v/>
      </c>
      <c r="Y52" s="53"/>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c r="EO52" s="29"/>
      <c r="EP52" s="29"/>
      <c r="EQ52" s="29"/>
      <c r="ER52" s="29"/>
      <c r="ES52" s="29"/>
      <c r="ET52" s="29"/>
      <c r="EU52" s="29"/>
      <c r="EV52" s="29"/>
      <c r="EW52" s="29"/>
      <c r="EX52" s="29"/>
      <c r="EY52" s="29"/>
      <c r="EZ52" s="29"/>
      <c r="FA52" s="29"/>
      <c r="FB52" s="29"/>
      <c r="FC52" s="29"/>
      <c r="FD52" s="29"/>
      <c r="FE52" s="29"/>
      <c r="FF52" s="29"/>
      <c r="FG52" s="29"/>
      <c r="FH52" s="29"/>
      <c r="FI52" s="29"/>
      <c r="FJ52" s="29"/>
      <c r="FK52" s="29"/>
      <c r="FL52" s="29"/>
      <c r="FM52" s="29"/>
      <c r="FN52" s="29"/>
      <c r="FO52" s="29"/>
      <c r="FP52" s="29"/>
      <c r="FQ52" s="29"/>
      <c r="FR52" s="29"/>
      <c r="FS52" s="29"/>
      <c r="FT52" s="29"/>
      <c r="FU52" s="29"/>
      <c r="FV52" s="29"/>
      <c r="FW52" s="29"/>
      <c r="FX52" s="29"/>
      <c r="FY52" s="29"/>
      <c r="FZ52" s="29"/>
      <c r="GA52" s="29"/>
      <c r="GB52" s="29"/>
      <c r="GC52" s="29"/>
      <c r="GD52" s="29"/>
      <c r="GE52" s="29"/>
      <c r="GF52" s="29"/>
      <c r="GG52" s="29"/>
      <c r="GH52" s="29"/>
      <c r="GI52" s="29"/>
      <c r="GJ52" s="29"/>
      <c r="GK52" s="29"/>
      <c r="GL52" s="29"/>
      <c r="GM52" s="29"/>
      <c r="GN52" s="29"/>
      <c r="GO52" s="29"/>
      <c r="GP52" s="29"/>
      <c r="GQ52" s="29"/>
      <c r="GR52" s="29"/>
      <c r="GS52" s="29"/>
      <c r="GT52" s="29"/>
      <c r="GU52" s="29"/>
      <c r="GV52" s="29"/>
      <c r="GW52" s="29"/>
      <c r="GX52" s="29"/>
      <c r="GY52" s="29"/>
      <c r="GZ52" s="29"/>
      <c r="HA52" s="29"/>
      <c r="HB52" s="29"/>
      <c r="HC52" s="29"/>
      <c r="HD52" s="29"/>
      <c r="HE52" s="29"/>
      <c r="HF52" s="29"/>
      <c r="HG52" s="29"/>
      <c r="HH52" s="29"/>
      <c r="HI52" s="29"/>
      <c r="HJ52" s="29"/>
      <c r="HK52" s="29"/>
      <c r="HL52" s="29"/>
      <c r="HM52" s="29"/>
      <c r="HN52" s="29"/>
      <c r="HO52" s="29"/>
      <c r="HP52" s="29"/>
      <c r="HQ52" s="29"/>
      <c r="HR52" s="29"/>
      <c r="HS52" s="29"/>
      <c r="HT52" s="29"/>
      <c r="HU52" s="29"/>
      <c r="HV52" s="29"/>
      <c r="HW52" s="29"/>
      <c r="HX52" s="29"/>
      <c r="HY52" s="29"/>
      <c r="HZ52" s="29"/>
      <c r="IA52" s="29"/>
      <c r="IB52" s="29"/>
      <c r="IC52" s="29"/>
      <c r="ID52" s="29"/>
      <c r="IE52" s="29"/>
      <c r="IF52" s="29"/>
      <c r="IG52" s="29"/>
      <c r="IH52" s="29"/>
      <c r="II52" s="29"/>
      <c r="IJ52" s="29"/>
      <c r="IK52" s="29"/>
      <c r="IL52" s="29"/>
      <c r="IM52" s="29"/>
      <c r="IN52" s="29"/>
      <c r="IO52" s="29"/>
      <c r="IP52" s="29"/>
      <c r="IQ52" s="29"/>
      <c r="IR52" s="29"/>
      <c r="IS52" s="29"/>
      <c r="IT52" s="29"/>
      <c r="IU52" s="30"/>
    </row>
    <row r="53" spans="1:255" ht="14.25" customHeight="1" x14ac:dyDescent="0.2">
      <c r="A53" s="93" t="str">
        <f ca="1">IF(OFFSET('Ordre des parties'!I40,0,INT((10-ABS($A$11))/2)*3)=0,"",OFFSET('Ordre des parties'!I40,0,INT((10-ABS($A$11))/2)*3))</f>
        <v/>
      </c>
      <c r="B53" s="94" t="str">
        <f ca="1">IF(OFFSET('Ordre des parties'!J40,0,INT((10-ABS($A$11))/2)*3)=0,"",OFFSET('Ordre des parties'!J40,0,INT((10-ABS($A$11))/2)*3))</f>
        <v/>
      </c>
      <c r="C53" s="103" t="str">
        <f t="shared" ca="1" si="12"/>
        <v/>
      </c>
      <c r="D53" s="104" t="str">
        <f t="shared" ca="1" si="12"/>
        <v/>
      </c>
      <c r="E53" s="97"/>
      <c r="F53" s="98"/>
      <c r="G53" s="97"/>
      <c r="H53" s="98"/>
      <c r="I53" s="97"/>
      <c r="J53" s="98"/>
      <c r="K53" s="97"/>
      <c r="L53" s="98"/>
      <c r="M53" s="97"/>
      <c r="N53" s="98"/>
      <c r="O53" s="248" t="str">
        <f t="shared" ca="1" si="13"/>
        <v/>
      </c>
      <c r="P53" s="249"/>
      <c r="Q53" s="249"/>
      <c r="R53" s="249"/>
      <c r="S53" s="250"/>
      <c r="T53" s="99" t="str">
        <f t="shared" ca="1" si="14"/>
        <v/>
      </c>
      <c r="U53" s="100" t="str">
        <f t="shared" ca="1" si="15"/>
        <v/>
      </c>
      <c r="V53" s="101" t="str">
        <f t="shared" ca="1" si="16"/>
        <v/>
      </c>
      <c r="W53" s="102" t="str">
        <f t="shared" ca="1" si="17"/>
        <v/>
      </c>
      <c r="X53" s="72" t="str">
        <f t="shared" ca="1" si="18"/>
        <v/>
      </c>
      <c r="Y53" s="53"/>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c r="EP53" s="29"/>
      <c r="EQ53" s="29"/>
      <c r="ER53" s="29"/>
      <c r="ES53" s="29"/>
      <c r="ET53" s="29"/>
      <c r="EU53" s="29"/>
      <c r="EV53" s="29"/>
      <c r="EW53" s="29"/>
      <c r="EX53" s="29"/>
      <c r="EY53" s="29"/>
      <c r="EZ53" s="29"/>
      <c r="FA53" s="29"/>
      <c r="FB53" s="29"/>
      <c r="FC53" s="29"/>
      <c r="FD53" s="29"/>
      <c r="FE53" s="29"/>
      <c r="FF53" s="29"/>
      <c r="FG53" s="29"/>
      <c r="FH53" s="29"/>
      <c r="FI53" s="29"/>
      <c r="FJ53" s="29"/>
      <c r="FK53" s="29"/>
      <c r="FL53" s="29"/>
      <c r="FM53" s="29"/>
      <c r="FN53" s="29"/>
      <c r="FO53" s="29"/>
      <c r="FP53" s="29"/>
      <c r="FQ53" s="29"/>
      <c r="FR53" s="29"/>
      <c r="FS53" s="29"/>
      <c r="FT53" s="29"/>
      <c r="FU53" s="29"/>
      <c r="FV53" s="29"/>
      <c r="FW53" s="29"/>
      <c r="FX53" s="29"/>
      <c r="FY53" s="29"/>
      <c r="FZ53" s="29"/>
      <c r="GA53" s="29"/>
      <c r="GB53" s="29"/>
      <c r="GC53" s="29"/>
      <c r="GD53" s="29"/>
      <c r="GE53" s="29"/>
      <c r="GF53" s="29"/>
      <c r="GG53" s="29"/>
      <c r="GH53" s="29"/>
      <c r="GI53" s="29"/>
      <c r="GJ53" s="29"/>
      <c r="GK53" s="29"/>
      <c r="GL53" s="29"/>
      <c r="GM53" s="29"/>
      <c r="GN53" s="29"/>
      <c r="GO53" s="29"/>
      <c r="GP53" s="29"/>
      <c r="GQ53" s="29"/>
      <c r="GR53" s="29"/>
      <c r="GS53" s="29"/>
      <c r="GT53" s="29"/>
      <c r="GU53" s="29"/>
      <c r="GV53" s="29"/>
      <c r="GW53" s="29"/>
      <c r="GX53" s="29"/>
      <c r="GY53" s="29"/>
      <c r="GZ53" s="29"/>
      <c r="HA53" s="29"/>
      <c r="HB53" s="29"/>
      <c r="HC53" s="29"/>
      <c r="HD53" s="29"/>
      <c r="HE53" s="29"/>
      <c r="HF53" s="29"/>
      <c r="HG53" s="29"/>
      <c r="HH53" s="29"/>
      <c r="HI53" s="29"/>
      <c r="HJ53" s="29"/>
      <c r="HK53" s="29"/>
      <c r="HL53" s="29"/>
      <c r="HM53" s="29"/>
      <c r="HN53" s="29"/>
      <c r="HO53" s="29"/>
      <c r="HP53" s="29"/>
      <c r="HQ53" s="29"/>
      <c r="HR53" s="29"/>
      <c r="HS53" s="29"/>
      <c r="HT53" s="29"/>
      <c r="HU53" s="29"/>
      <c r="HV53" s="29"/>
      <c r="HW53" s="29"/>
      <c r="HX53" s="29"/>
      <c r="HY53" s="29"/>
      <c r="HZ53" s="29"/>
      <c r="IA53" s="29"/>
      <c r="IB53" s="29"/>
      <c r="IC53" s="29"/>
      <c r="ID53" s="29"/>
      <c r="IE53" s="29"/>
      <c r="IF53" s="29"/>
      <c r="IG53" s="29"/>
      <c r="IH53" s="29"/>
      <c r="II53" s="29"/>
      <c r="IJ53" s="29"/>
      <c r="IK53" s="29"/>
      <c r="IL53" s="29"/>
      <c r="IM53" s="29"/>
      <c r="IN53" s="29"/>
      <c r="IO53" s="29"/>
      <c r="IP53" s="29"/>
      <c r="IQ53" s="29"/>
      <c r="IR53" s="29"/>
      <c r="IS53" s="29"/>
      <c r="IT53" s="29"/>
      <c r="IU53" s="30"/>
    </row>
    <row r="54" spans="1:255" ht="14.25" customHeight="1" x14ac:dyDescent="0.2">
      <c r="A54" s="93" t="str">
        <f ca="1">IF(OFFSET('Ordre des parties'!I41,0,INT((10-ABS($A$11))/2)*3)=0,"",OFFSET('Ordre des parties'!I41,0,INT((10-ABS($A$11))/2)*3))</f>
        <v/>
      </c>
      <c r="B54" s="94" t="str">
        <f ca="1">IF(OFFSET('Ordre des parties'!J41,0,INT((10-ABS($A$11))/2)*3)=0,"",OFFSET('Ordre des parties'!J41,0,INT((10-ABS($A$11))/2)*3))</f>
        <v/>
      </c>
      <c r="C54" s="103" t="str">
        <f t="shared" ca="1" si="12"/>
        <v/>
      </c>
      <c r="D54" s="104" t="str">
        <f t="shared" ca="1" si="12"/>
        <v/>
      </c>
      <c r="E54" s="97"/>
      <c r="F54" s="98"/>
      <c r="G54" s="97"/>
      <c r="H54" s="98"/>
      <c r="I54" s="97"/>
      <c r="J54" s="98"/>
      <c r="K54" s="97"/>
      <c r="L54" s="98"/>
      <c r="M54" s="97"/>
      <c r="N54" s="98"/>
      <c r="O54" s="248" t="str">
        <f t="shared" ca="1" si="13"/>
        <v/>
      </c>
      <c r="P54" s="249"/>
      <c r="Q54" s="249"/>
      <c r="R54" s="249"/>
      <c r="S54" s="250"/>
      <c r="T54" s="99" t="str">
        <f t="shared" ca="1" si="14"/>
        <v/>
      </c>
      <c r="U54" s="100" t="str">
        <f t="shared" ca="1" si="15"/>
        <v/>
      </c>
      <c r="V54" s="101" t="str">
        <f t="shared" ca="1" si="16"/>
        <v/>
      </c>
      <c r="W54" s="102" t="str">
        <f t="shared" ca="1" si="17"/>
        <v/>
      </c>
      <c r="X54" s="72" t="str">
        <f t="shared" ca="1" si="18"/>
        <v/>
      </c>
      <c r="Y54" s="53"/>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29"/>
      <c r="EU54" s="29"/>
      <c r="EV54" s="29"/>
      <c r="EW54" s="29"/>
      <c r="EX54" s="29"/>
      <c r="EY54" s="29"/>
      <c r="EZ54" s="29"/>
      <c r="FA54" s="29"/>
      <c r="FB54" s="29"/>
      <c r="FC54" s="29"/>
      <c r="FD54" s="29"/>
      <c r="FE54" s="29"/>
      <c r="FF54" s="29"/>
      <c r="FG54" s="29"/>
      <c r="FH54" s="29"/>
      <c r="FI54" s="29"/>
      <c r="FJ54" s="29"/>
      <c r="FK54" s="29"/>
      <c r="FL54" s="29"/>
      <c r="FM54" s="29"/>
      <c r="FN54" s="29"/>
      <c r="FO54" s="29"/>
      <c r="FP54" s="29"/>
      <c r="FQ54" s="29"/>
      <c r="FR54" s="29"/>
      <c r="FS54" s="29"/>
      <c r="FT54" s="29"/>
      <c r="FU54" s="29"/>
      <c r="FV54" s="29"/>
      <c r="FW54" s="29"/>
      <c r="FX54" s="29"/>
      <c r="FY54" s="29"/>
      <c r="FZ54" s="29"/>
      <c r="GA54" s="29"/>
      <c r="GB54" s="29"/>
      <c r="GC54" s="29"/>
      <c r="GD54" s="29"/>
      <c r="GE54" s="29"/>
      <c r="GF54" s="29"/>
      <c r="GG54" s="29"/>
      <c r="GH54" s="29"/>
      <c r="GI54" s="29"/>
      <c r="GJ54" s="29"/>
      <c r="GK54" s="29"/>
      <c r="GL54" s="29"/>
      <c r="GM54" s="29"/>
      <c r="GN54" s="29"/>
      <c r="GO54" s="29"/>
      <c r="GP54" s="29"/>
      <c r="GQ54" s="29"/>
      <c r="GR54" s="29"/>
      <c r="GS54" s="29"/>
      <c r="GT54" s="29"/>
      <c r="GU54" s="29"/>
      <c r="GV54" s="29"/>
      <c r="GW54" s="29"/>
      <c r="GX54" s="29"/>
      <c r="GY54" s="29"/>
      <c r="GZ54" s="29"/>
      <c r="HA54" s="29"/>
      <c r="HB54" s="29"/>
      <c r="HC54" s="29"/>
      <c r="HD54" s="29"/>
      <c r="HE54" s="29"/>
      <c r="HF54" s="29"/>
      <c r="HG54" s="29"/>
      <c r="HH54" s="29"/>
      <c r="HI54" s="29"/>
      <c r="HJ54" s="29"/>
      <c r="HK54" s="29"/>
      <c r="HL54" s="29"/>
      <c r="HM54" s="29"/>
      <c r="HN54" s="29"/>
      <c r="HO54" s="29"/>
      <c r="HP54" s="29"/>
      <c r="HQ54" s="29"/>
      <c r="HR54" s="29"/>
      <c r="HS54" s="29"/>
      <c r="HT54" s="29"/>
      <c r="HU54" s="29"/>
      <c r="HV54" s="29"/>
      <c r="HW54" s="29"/>
      <c r="HX54" s="29"/>
      <c r="HY54" s="29"/>
      <c r="HZ54" s="29"/>
      <c r="IA54" s="29"/>
      <c r="IB54" s="29"/>
      <c r="IC54" s="29"/>
      <c r="ID54" s="29"/>
      <c r="IE54" s="29"/>
      <c r="IF54" s="29"/>
      <c r="IG54" s="29"/>
      <c r="IH54" s="29"/>
      <c r="II54" s="29"/>
      <c r="IJ54" s="29"/>
      <c r="IK54" s="29"/>
      <c r="IL54" s="29"/>
      <c r="IM54" s="29"/>
      <c r="IN54" s="29"/>
      <c r="IO54" s="29"/>
      <c r="IP54" s="29"/>
      <c r="IQ54" s="29"/>
      <c r="IR54" s="29"/>
      <c r="IS54" s="29"/>
      <c r="IT54" s="29"/>
      <c r="IU54" s="30"/>
    </row>
    <row r="55" spans="1:255" ht="14.25" customHeight="1" x14ac:dyDescent="0.2">
      <c r="A55" s="93" t="str">
        <f ca="1">IF(OFFSET('Ordre des parties'!I42,0,INT((10-ABS($A$11))/2)*3)=0,"",OFFSET('Ordre des parties'!I42,0,INT((10-ABS($A$11))/2)*3))</f>
        <v/>
      </c>
      <c r="B55" s="94" t="str">
        <f ca="1">IF(OFFSET('Ordre des parties'!J42,0,INT((10-ABS($A$11))/2)*3)=0,"",OFFSET('Ordre des parties'!J42,0,INT((10-ABS($A$11))/2)*3))</f>
        <v/>
      </c>
      <c r="C55" s="103" t="str">
        <f t="shared" ca="1" si="12"/>
        <v/>
      </c>
      <c r="D55" s="104" t="str">
        <f t="shared" ca="1" si="12"/>
        <v/>
      </c>
      <c r="E55" s="97"/>
      <c r="F55" s="98"/>
      <c r="G55" s="97"/>
      <c r="H55" s="98"/>
      <c r="I55" s="97"/>
      <c r="J55" s="98"/>
      <c r="K55" s="97"/>
      <c r="L55" s="98"/>
      <c r="M55" s="97"/>
      <c r="N55" s="98"/>
      <c r="O55" s="248" t="str">
        <f t="shared" ca="1" si="13"/>
        <v/>
      </c>
      <c r="P55" s="249"/>
      <c r="Q55" s="249"/>
      <c r="R55" s="249"/>
      <c r="S55" s="250"/>
      <c r="T55" s="99" t="str">
        <f t="shared" ca="1" si="14"/>
        <v/>
      </c>
      <c r="U55" s="100" t="str">
        <f t="shared" ca="1" si="15"/>
        <v/>
      </c>
      <c r="V55" s="101" t="str">
        <f t="shared" ca="1" si="16"/>
        <v/>
      </c>
      <c r="W55" s="102" t="str">
        <f t="shared" ca="1" si="17"/>
        <v/>
      </c>
      <c r="X55" s="72" t="str">
        <f t="shared" ca="1" si="18"/>
        <v/>
      </c>
      <c r="Y55" s="53"/>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c r="HH55" s="29"/>
      <c r="HI55" s="29"/>
      <c r="HJ55" s="29"/>
      <c r="HK55" s="29"/>
      <c r="HL55" s="29"/>
      <c r="HM55" s="29"/>
      <c r="HN55" s="29"/>
      <c r="HO55" s="29"/>
      <c r="HP55" s="29"/>
      <c r="HQ55" s="29"/>
      <c r="HR55" s="29"/>
      <c r="HS55" s="29"/>
      <c r="HT55" s="29"/>
      <c r="HU55" s="29"/>
      <c r="HV55" s="29"/>
      <c r="HW55" s="29"/>
      <c r="HX55" s="29"/>
      <c r="HY55" s="29"/>
      <c r="HZ55" s="29"/>
      <c r="IA55" s="29"/>
      <c r="IB55" s="29"/>
      <c r="IC55" s="29"/>
      <c r="ID55" s="29"/>
      <c r="IE55" s="29"/>
      <c r="IF55" s="29"/>
      <c r="IG55" s="29"/>
      <c r="IH55" s="29"/>
      <c r="II55" s="29"/>
      <c r="IJ55" s="29"/>
      <c r="IK55" s="29"/>
      <c r="IL55" s="29"/>
      <c r="IM55" s="29"/>
      <c r="IN55" s="29"/>
      <c r="IO55" s="29"/>
      <c r="IP55" s="29"/>
      <c r="IQ55" s="29"/>
      <c r="IR55" s="29"/>
      <c r="IS55" s="29"/>
      <c r="IT55" s="29"/>
      <c r="IU55" s="30"/>
    </row>
    <row r="56" spans="1:255" ht="14.25" customHeight="1" x14ac:dyDescent="0.2">
      <c r="A56" s="93" t="str">
        <f ca="1">IF(OFFSET('Ordre des parties'!I43,0,INT((10-ABS($A$11))/2)*3)=0,"",OFFSET('Ordre des parties'!I43,0,INT((10-ABS($A$11))/2)*3))</f>
        <v/>
      </c>
      <c r="B56" s="94" t="str">
        <f ca="1">IF(OFFSET('Ordre des parties'!J43,0,INT((10-ABS($A$11))/2)*3)=0,"",OFFSET('Ordre des parties'!J43,0,INT((10-ABS($A$11))/2)*3))</f>
        <v/>
      </c>
      <c r="C56" s="103" t="str">
        <f t="shared" ca="1" si="12"/>
        <v/>
      </c>
      <c r="D56" s="104" t="str">
        <f t="shared" ca="1" si="12"/>
        <v/>
      </c>
      <c r="E56" s="97"/>
      <c r="F56" s="98"/>
      <c r="G56" s="97"/>
      <c r="H56" s="98"/>
      <c r="I56" s="97"/>
      <c r="J56" s="98"/>
      <c r="K56" s="97"/>
      <c r="L56" s="98"/>
      <c r="M56" s="97"/>
      <c r="N56" s="98"/>
      <c r="O56" s="248" t="str">
        <f t="shared" ca="1" si="13"/>
        <v/>
      </c>
      <c r="P56" s="249"/>
      <c r="Q56" s="249"/>
      <c r="R56" s="249"/>
      <c r="S56" s="250"/>
      <c r="T56" s="99" t="str">
        <f t="shared" ca="1" si="14"/>
        <v/>
      </c>
      <c r="U56" s="100" t="str">
        <f t="shared" ca="1" si="15"/>
        <v/>
      </c>
      <c r="V56" s="101" t="str">
        <f t="shared" ca="1" si="16"/>
        <v/>
      </c>
      <c r="W56" s="102" t="str">
        <f t="shared" ca="1" si="17"/>
        <v/>
      </c>
      <c r="X56" s="72" t="str">
        <f t="shared" ca="1" si="18"/>
        <v/>
      </c>
      <c r="Y56" s="53"/>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c r="HX56" s="29"/>
      <c r="HY56" s="29"/>
      <c r="HZ56" s="29"/>
      <c r="IA56" s="29"/>
      <c r="IB56" s="29"/>
      <c r="IC56" s="29"/>
      <c r="ID56" s="29"/>
      <c r="IE56" s="29"/>
      <c r="IF56" s="29"/>
      <c r="IG56" s="29"/>
      <c r="IH56" s="29"/>
      <c r="II56" s="29"/>
      <c r="IJ56" s="29"/>
      <c r="IK56" s="29"/>
      <c r="IL56" s="29"/>
      <c r="IM56" s="29"/>
      <c r="IN56" s="29"/>
      <c r="IO56" s="29"/>
      <c r="IP56" s="29"/>
      <c r="IQ56" s="29"/>
      <c r="IR56" s="29"/>
      <c r="IS56" s="29"/>
      <c r="IT56" s="29"/>
      <c r="IU56" s="30"/>
    </row>
    <row r="57" spans="1:255" ht="14.25" customHeight="1" x14ac:dyDescent="0.2">
      <c r="A57" s="93" t="str">
        <f ca="1">IF(OFFSET('Ordre des parties'!I44,0,INT((10-ABS($A$11))/2)*3)=0,"",OFFSET('Ordre des parties'!I44,0,INT((10-ABS($A$11))/2)*3))</f>
        <v/>
      </c>
      <c r="B57" s="94" t="str">
        <f ca="1">IF(OFFSET('Ordre des parties'!J44,0,INT((10-ABS($A$11))/2)*3)=0,"",OFFSET('Ordre des parties'!J44,0,INT((10-ABS($A$11))/2)*3))</f>
        <v/>
      </c>
      <c r="C57" s="103" t="str">
        <f t="shared" ca="1" si="12"/>
        <v/>
      </c>
      <c r="D57" s="104" t="str">
        <f t="shared" ca="1" si="12"/>
        <v/>
      </c>
      <c r="E57" s="97"/>
      <c r="F57" s="98"/>
      <c r="G57" s="97"/>
      <c r="H57" s="98"/>
      <c r="I57" s="97"/>
      <c r="J57" s="98"/>
      <c r="K57" s="97"/>
      <c r="L57" s="98"/>
      <c r="M57" s="97"/>
      <c r="N57" s="98"/>
      <c r="O57" s="248" t="str">
        <f t="shared" ca="1" si="13"/>
        <v/>
      </c>
      <c r="P57" s="249"/>
      <c r="Q57" s="249"/>
      <c r="R57" s="249"/>
      <c r="S57" s="250"/>
      <c r="T57" s="99" t="str">
        <f t="shared" ca="1" si="14"/>
        <v/>
      </c>
      <c r="U57" s="100" t="str">
        <f t="shared" ca="1" si="15"/>
        <v/>
      </c>
      <c r="V57" s="101" t="str">
        <f t="shared" ca="1" si="16"/>
        <v/>
      </c>
      <c r="W57" s="102" t="str">
        <f t="shared" ca="1" si="17"/>
        <v/>
      </c>
      <c r="X57" s="72" t="str">
        <f t="shared" ca="1" si="18"/>
        <v/>
      </c>
      <c r="Y57" s="53"/>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c r="GS57" s="29"/>
      <c r="GT57" s="29"/>
      <c r="GU57" s="29"/>
      <c r="GV57" s="29"/>
      <c r="GW57" s="29"/>
      <c r="GX57" s="29"/>
      <c r="GY57" s="29"/>
      <c r="GZ57" s="29"/>
      <c r="HA57" s="29"/>
      <c r="HB57" s="29"/>
      <c r="HC57" s="29"/>
      <c r="HD57" s="29"/>
      <c r="HE57" s="29"/>
      <c r="HF57" s="29"/>
      <c r="HG57" s="29"/>
      <c r="HH57" s="29"/>
      <c r="HI57" s="29"/>
      <c r="HJ57" s="29"/>
      <c r="HK57" s="29"/>
      <c r="HL57" s="29"/>
      <c r="HM57" s="29"/>
      <c r="HN57" s="29"/>
      <c r="HO57" s="29"/>
      <c r="HP57" s="29"/>
      <c r="HQ57" s="29"/>
      <c r="HR57" s="29"/>
      <c r="HS57" s="29"/>
      <c r="HT57" s="29"/>
      <c r="HU57" s="29"/>
      <c r="HV57" s="29"/>
      <c r="HW57" s="29"/>
      <c r="HX57" s="29"/>
      <c r="HY57" s="29"/>
      <c r="HZ57" s="29"/>
      <c r="IA57" s="29"/>
      <c r="IB57" s="29"/>
      <c r="IC57" s="29"/>
      <c r="ID57" s="29"/>
      <c r="IE57" s="29"/>
      <c r="IF57" s="29"/>
      <c r="IG57" s="29"/>
      <c r="IH57" s="29"/>
      <c r="II57" s="29"/>
      <c r="IJ57" s="29"/>
      <c r="IK57" s="29"/>
      <c r="IL57" s="29"/>
      <c r="IM57" s="29"/>
      <c r="IN57" s="29"/>
      <c r="IO57" s="29"/>
      <c r="IP57" s="29"/>
      <c r="IQ57" s="29"/>
      <c r="IR57" s="29"/>
      <c r="IS57" s="29"/>
      <c r="IT57" s="29"/>
      <c r="IU57" s="30"/>
    </row>
    <row r="58" spans="1:255" ht="14.25" customHeight="1" x14ac:dyDescent="0.2">
      <c r="A58" s="93" t="str">
        <f ca="1">IF(OFFSET('Ordre des parties'!I45,0,INT((10-ABS($A$11))/2)*3)=0,"",OFFSET('Ordre des parties'!I45,0,INT((10-ABS($A$11))/2)*3))</f>
        <v/>
      </c>
      <c r="B58" s="94" t="str">
        <f ca="1">IF(OFFSET('Ordre des parties'!J45,0,INT((10-ABS($A$11))/2)*3)=0,"",OFFSET('Ordre des parties'!J45,0,INT((10-ABS($A$11))/2)*3))</f>
        <v/>
      </c>
      <c r="C58" s="103" t="str">
        <f t="shared" ca="1" si="12"/>
        <v/>
      </c>
      <c r="D58" s="104" t="str">
        <f t="shared" ca="1" si="12"/>
        <v/>
      </c>
      <c r="E58" s="97"/>
      <c r="F58" s="98"/>
      <c r="G58" s="97"/>
      <c r="H58" s="98"/>
      <c r="I58" s="97"/>
      <c r="J58" s="98"/>
      <c r="K58" s="97"/>
      <c r="L58" s="98"/>
      <c r="M58" s="97"/>
      <c r="N58" s="98"/>
      <c r="O58" s="248" t="str">
        <f t="shared" ca="1" si="13"/>
        <v/>
      </c>
      <c r="P58" s="249"/>
      <c r="Q58" s="249"/>
      <c r="R58" s="249"/>
      <c r="S58" s="250"/>
      <c r="T58" s="99" t="str">
        <f t="shared" ca="1" si="14"/>
        <v/>
      </c>
      <c r="U58" s="100" t="str">
        <f t="shared" ca="1" si="15"/>
        <v/>
      </c>
      <c r="V58" s="101" t="str">
        <f t="shared" ca="1" si="16"/>
        <v/>
      </c>
      <c r="W58" s="102" t="str">
        <f t="shared" ca="1" si="17"/>
        <v/>
      </c>
      <c r="X58" s="72" t="str">
        <f t="shared" ca="1" si="18"/>
        <v/>
      </c>
      <c r="Y58" s="53"/>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c r="EO58" s="29"/>
      <c r="EP58" s="29"/>
      <c r="EQ58" s="29"/>
      <c r="ER58" s="29"/>
      <c r="ES58" s="29"/>
      <c r="ET58" s="29"/>
      <c r="EU58" s="29"/>
      <c r="EV58" s="29"/>
      <c r="EW58" s="29"/>
      <c r="EX58" s="29"/>
      <c r="EY58" s="29"/>
      <c r="EZ58" s="29"/>
      <c r="FA58" s="29"/>
      <c r="FB58" s="29"/>
      <c r="FC58" s="29"/>
      <c r="FD58" s="29"/>
      <c r="FE58" s="29"/>
      <c r="FF58" s="29"/>
      <c r="FG58" s="29"/>
      <c r="FH58" s="29"/>
      <c r="FI58" s="29"/>
      <c r="FJ58" s="29"/>
      <c r="FK58" s="29"/>
      <c r="FL58" s="29"/>
      <c r="FM58" s="29"/>
      <c r="FN58" s="29"/>
      <c r="FO58" s="29"/>
      <c r="FP58" s="29"/>
      <c r="FQ58" s="29"/>
      <c r="FR58" s="29"/>
      <c r="FS58" s="29"/>
      <c r="FT58" s="29"/>
      <c r="FU58" s="29"/>
      <c r="FV58" s="29"/>
      <c r="FW58" s="29"/>
      <c r="FX58" s="29"/>
      <c r="FY58" s="29"/>
      <c r="FZ58" s="29"/>
      <c r="GA58" s="29"/>
      <c r="GB58" s="29"/>
      <c r="GC58" s="29"/>
      <c r="GD58" s="29"/>
      <c r="GE58" s="29"/>
      <c r="GF58" s="29"/>
      <c r="GG58" s="29"/>
      <c r="GH58" s="29"/>
      <c r="GI58" s="29"/>
      <c r="GJ58" s="29"/>
      <c r="GK58" s="29"/>
      <c r="GL58" s="29"/>
      <c r="GM58" s="29"/>
      <c r="GN58" s="29"/>
      <c r="GO58" s="29"/>
      <c r="GP58" s="29"/>
      <c r="GQ58" s="29"/>
      <c r="GR58" s="29"/>
      <c r="GS58" s="29"/>
      <c r="GT58" s="29"/>
      <c r="GU58" s="29"/>
      <c r="GV58" s="29"/>
      <c r="GW58" s="29"/>
      <c r="GX58" s="29"/>
      <c r="GY58" s="29"/>
      <c r="GZ58" s="29"/>
      <c r="HA58" s="29"/>
      <c r="HB58" s="29"/>
      <c r="HC58" s="29"/>
      <c r="HD58" s="29"/>
      <c r="HE58" s="29"/>
      <c r="HF58" s="29"/>
      <c r="HG58" s="29"/>
      <c r="HH58" s="29"/>
      <c r="HI58" s="29"/>
      <c r="HJ58" s="29"/>
      <c r="HK58" s="29"/>
      <c r="HL58" s="29"/>
      <c r="HM58" s="29"/>
      <c r="HN58" s="29"/>
      <c r="HO58" s="29"/>
      <c r="HP58" s="29"/>
      <c r="HQ58" s="29"/>
      <c r="HR58" s="29"/>
      <c r="HS58" s="29"/>
      <c r="HT58" s="29"/>
      <c r="HU58" s="29"/>
      <c r="HV58" s="29"/>
      <c r="HW58" s="29"/>
      <c r="HX58" s="29"/>
      <c r="HY58" s="29"/>
      <c r="HZ58" s="29"/>
      <c r="IA58" s="29"/>
      <c r="IB58" s="29"/>
      <c r="IC58" s="29"/>
      <c r="ID58" s="29"/>
      <c r="IE58" s="29"/>
      <c r="IF58" s="29"/>
      <c r="IG58" s="29"/>
      <c r="IH58" s="29"/>
      <c r="II58" s="29"/>
      <c r="IJ58" s="29"/>
      <c r="IK58" s="29"/>
      <c r="IL58" s="29"/>
      <c r="IM58" s="29"/>
      <c r="IN58" s="29"/>
      <c r="IO58" s="29"/>
      <c r="IP58" s="29"/>
      <c r="IQ58" s="29"/>
      <c r="IR58" s="29"/>
      <c r="IS58" s="29"/>
      <c r="IT58" s="29"/>
      <c r="IU58" s="30"/>
    </row>
    <row r="59" spans="1:255" ht="14.25" customHeight="1" x14ac:dyDescent="0.2">
      <c r="A59" s="93" t="str">
        <f ca="1">IF(OFFSET('Ordre des parties'!I46,0,INT((10-ABS($A$11))/2)*3)=0,"",OFFSET('Ordre des parties'!I46,0,INT((10-ABS($A$11))/2)*3))</f>
        <v/>
      </c>
      <c r="B59" s="94" t="str">
        <f ca="1">IF(OFFSET('Ordre des parties'!J46,0,INT((10-ABS($A$11))/2)*3)=0,"",OFFSET('Ordre des parties'!J46,0,INT((10-ABS($A$11))/2)*3))</f>
        <v/>
      </c>
      <c r="C59" s="103" t="str">
        <f t="shared" ca="1" si="12"/>
        <v/>
      </c>
      <c r="D59" s="104" t="str">
        <f t="shared" ca="1" si="12"/>
        <v/>
      </c>
      <c r="E59" s="97"/>
      <c r="F59" s="98"/>
      <c r="G59" s="97"/>
      <c r="H59" s="98"/>
      <c r="I59" s="97"/>
      <c r="J59" s="98"/>
      <c r="K59" s="97"/>
      <c r="L59" s="98"/>
      <c r="M59" s="97"/>
      <c r="N59" s="98"/>
      <c r="O59" s="248" t="str">
        <f t="shared" ca="1" si="13"/>
        <v/>
      </c>
      <c r="P59" s="249"/>
      <c r="Q59" s="249"/>
      <c r="R59" s="249"/>
      <c r="S59" s="250"/>
      <c r="T59" s="99" t="str">
        <f t="shared" ca="1" si="14"/>
        <v/>
      </c>
      <c r="U59" s="100" t="str">
        <f t="shared" ca="1" si="15"/>
        <v/>
      </c>
      <c r="V59" s="101" t="str">
        <f t="shared" ca="1" si="16"/>
        <v/>
      </c>
      <c r="W59" s="102" t="str">
        <f t="shared" ca="1" si="17"/>
        <v/>
      </c>
      <c r="X59" s="72" t="str">
        <f t="shared" ca="1" si="18"/>
        <v/>
      </c>
      <c r="Y59" s="53"/>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30"/>
    </row>
    <row r="60" spans="1:255" ht="14.25" customHeight="1" thickBot="1" x14ac:dyDescent="0.25">
      <c r="A60" s="105" t="str">
        <f ca="1">IF(OFFSET('Ordre des parties'!I47,0,INT((10-ABS($A$11))/2)*3)=0,"",OFFSET('Ordre des parties'!I47,0,INT((10-ABS($A$11))/2)*3))</f>
        <v/>
      </c>
      <c r="B60" s="106" t="str">
        <f ca="1">IF(OFFSET('Ordre des parties'!J47,0,INT((10-ABS($A$11))/2)*3)=0,"",OFFSET('Ordre des parties'!J47,0,INT((10-ABS($A$11))/2)*3))</f>
        <v/>
      </c>
      <c r="C60" s="107" t="str">
        <f t="shared" ca="1" si="12"/>
        <v/>
      </c>
      <c r="D60" s="108" t="str">
        <f t="shared" ca="1" si="12"/>
        <v/>
      </c>
      <c r="E60" s="109"/>
      <c r="F60" s="110"/>
      <c r="G60" s="109"/>
      <c r="H60" s="110"/>
      <c r="I60" s="109"/>
      <c r="J60" s="110"/>
      <c r="K60" s="109"/>
      <c r="L60" s="110"/>
      <c r="M60" s="109"/>
      <c r="N60" s="110"/>
      <c r="O60" s="243" t="str">
        <f t="shared" ca="1" si="13"/>
        <v/>
      </c>
      <c r="P60" s="244"/>
      <c r="Q60" s="244"/>
      <c r="R60" s="244"/>
      <c r="S60" s="245"/>
      <c r="T60" s="111" t="str">
        <f t="shared" ca="1" si="14"/>
        <v/>
      </c>
      <c r="U60" s="112" t="str">
        <f t="shared" ca="1" si="15"/>
        <v/>
      </c>
      <c r="V60" s="113" t="str">
        <f t="shared" ca="1" si="16"/>
        <v/>
      </c>
      <c r="W60" s="114" t="str">
        <f t="shared" ca="1" si="17"/>
        <v/>
      </c>
      <c r="X60" s="72" t="str">
        <f t="shared" ca="1" si="18"/>
        <v/>
      </c>
      <c r="Y60" s="53"/>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29"/>
      <c r="GQ60" s="29"/>
      <c r="GR60" s="29"/>
      <c r="GS60" s="29"/>
      <c r="GT60" s="29"/>
      <c r="GU60" s="29"/>
      <c r="GV60" s="29"/>
      <c r="GW60" s="29"/>
      <c r="GX60" s="29"/>
      <c r="GY60" s="29"/>
      <c r="GZ60" s="29"/>
      <c r="HA60" s="29"/>
      <c r="HB60" s="29"/>
      <c r="HC60" s="29"/>
      <c r="HD60" s="29"/>
      <c r="HE60" s="29"/>
      <c r="HF60" s="29"/>
      <c r="HG60" s="29"/>
      <c r="HH60" s="29"/>
      <c r="HI60" s="29"/>
      <c r="HJ60" s="29"/>
      <c r="HK60" s="29"/>
      <c r="HL60" s="29"/>
      <c r="HM60" s="29"/>
      <c r="HN60" s="29"/>
      <c r="HO60" s="29"/>
      <c r="HP60" s="29"/>
      <c r="HQ60" s="29"/>
      <c r="HR60" s="29"/>
      <c r="HS60" s="29"/>
      <c r="HT60" s="29"/>
      <c r="HU60" s="29"/>
      <c r="HV60" s="29"/>
      <c r="HW60" s="29"/>
      <c r="HX60" s="29"/>
      <c r="HY60" s="29"/>
      <c r="HZ60" s="29"/>
      <c r="IA60" s="29"/>
      <c r="IB60" s="29"/>
      <c r="IC60" s="29"/>
      <c r="ID60" s="29"/>
      <c r="IE60" s="29"/>
      <c r="IF60" s="29"/>
      <c r="IG60" s="29"/>
      <c r="IH60" s="29"/>
      <c r="II60" s="29"/>
      <c r="IJ60" s="29"/>
      <c r="IK60" s="29"/>
      <c r="IL60" s="29"/>
      <c r="IM60" s="29"/>
      <c r="IN60" s="29"/>
      <c r="IO60" s="29"/>
      <c r="IP60" s="29"/>
      <c r="IQ60" s="29"/>
      <c r="IR60" s="29"/>
      <c r="IS60" s="29"/>
      <c r="IT60" s="29"/>
      <c r="IU60" s="30"/>
    </row>
    <row r="61" spans="1:255" ht="8.4499999999999993" customHeight="1" thickTop="1" x14ac:dyDescent="0.2">
      <c r="A61" s="115"/>
      <c r="B61" s="116"/>
      <c r="C61" s="116"/>
      <c r="D61" s="116"/>
      <c r="E61" s="116"/>
      <c r="F61" s="116"/>
      <c r="G61" s="116"/>
      <c r="H61" s="116"/>
      <c r="I61" s="116"/>
      <c r="J61" s="116"/>
      <c r="K61" s="116"/>
      <c r="L61" s="116"/>
      <c r="M61" s="116"/>
      <c r="N61" s="116"/>
      <c r="O61" s="116"/>
      <c r="P61" s="116"/>
      <c r="Q61" s="116"/>
      <c r="R61" s="116"/>
      <c r="S61" s="116"/>
      <c r="T61" s="117"/>
      <c r="U61" s="117"/>
      <c r="V61" s="118"/>
      <c r="W61" s="118"/>
      <c r="X61" s="14"/>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c r="GS61" s="29"/>
      <c r="GT61" s="29"/>
      <c r="GU61" s="29"/>
      <c r="GV61" s="29"/>
      <c r="GW61" s="29"/>
      <c r="GX61" s="29"/>
      <c r="GY61" s="29"/>
      <c r="GZ61" s="29"/>
      <c r="HA61" s="29"/>
      <c r="HB61" s="29"/>
      <c r="HC61" s="29"/>
      <c r="HD61" s="29"/>
      <c r="HE61" s="29"/>
      <c r="HF61" s="29"/>
      <c r="HG61" s="29"/>
      <c r="HH61" s="29"/>
      <c r="HI61" s="29"/>
      <c r="HJ61" s="29"/>
      <c r="HK61" s="29"/>
      <c r="HL61" s="29"/>
      <c r="HM61" s="29"/>
      <c r="HN61" s="29"/>
      <c r="HO61" s="29"/>
      <c r="HP61" s="29"/>
      <c r="HQ61" s="29"/>
      <c r="HR61" s="29"/>
      <c r="HS61" s="29"/>
      <c r="HT61" s="29"/>
      <c r="HU61" s="29"/>
      <c r="HV61" s="29"/>
      <c r="HW61" s="29"/>
      <c r="HX61" s="29"/>
      <c r="HY61" s="29"/>
      <c r="HZ61" s="29"/>
      <c r="IA61" s="29"/>
      <c r="IB61" s="29"/>
      <c r="IC61" s="29"/>
      <c r="ID61" s="29"/>
      <c r="IE61" s="29"/>
      <c r="IF61" s="29"/>
      <c r="IG61" s="29"/>
      <c r="IH61" s="29"/>
      <c r="II61" s="29"/>
      <c r="IJ61" s="29"/>
      <c r="IK61" s="29"/>
      <c r="IL61" s="29"/>
      <c r="IM61" s="29"/>
      <c r="IN61" s="29"/>
      <c r="IO61" s="29"/>
      <c r="IP61" s="29"/>
      <c r="IQ61" s="29"/>
      <c r="IR61" s="29"/>
      <c r="IS61" s="29"/>
      <c r="IT61" s="29"/>
      <c r="IU61" s="30"/>
    </row>
    <row r="62" spans="1:255" ht="16.899999999999999" customHeight="1" thickBot="1" x14ac:dyDescent="0.25">
      <c r="A62" s="316" t="s">
        <v>18</v>
      </c>
      <c r="B62" s="317"/>
      <c r="C62" s="317"/>
      <c r="D62" s="119"/>
      <c r="E62" s="119"/>
      <c r="F62" s="119"/>
      <c r="G62" s="119"/>
      <c r="H62" s="119"/>
      <c r="I62" s="119"/>
      <c r="J62" s="119"/>
      <c r="K62" s="119"/>
      <c r="L62" s="119"/>
      <c r="M62" s="29"/>
      <c r="N62" s="119"/>
      <c r="O62" s="119"/>
      <c r="P62" s="120"/>
      <c r="Q62" s="119"/>
      <c r="R62" s="119"/>
      <c r="S62" s="120"/>
      <c r="T62" s="29"/>
      <c r="U62" s="121"/>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30"/>
    </row>
    <row r="63" spans="1:255" ht="13.9" customHeight="1" thickBot="1" x14ac:dyDescent="0.25">
      <c r="A63" s="258" t="s">
        <v>19</v>
      </c>
      <c r="B63" s="259"/>
      <c r="C63" s="122" t="s">
        <v>15</v>
      </c>
      <c r="D63" s="122" t="s">
        <v>2</v>
      </c>
      <c r="E63" s="258" t="s">
        <v>3</v>
      </c>
      <c r="F63" s="259"/>
      <c r="G63" s="258" t="s">
        <v>20</v>
      </c>
      <c r="H63" s="259"/>
      <c r="I63" s="258" t="s">
        <v>21</v>
      </c>
      <c r="J63" s="259"/>
      <c r="K63" s="258" t="s">
        <v>22</v>
      </c>
      <c r="L63" s="259"/>
      <c r="M63" s="123"/>
      <c r="N63" s="246" t="s">
        <v>23</v>
      </c>
      <c r="O63" s="247"/>
      <c r="P63" s="124"/>
      <c r="Q63" s="239" t="s">
        <v>24</v>
      </c>
      <c r="R63" s="240"/>
      <c r="S63" s="125"/>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c r="GS63" s="29"/>
      <c r="GT63" s="29"/>
      <c r="GU63" s="29"/>
      <c r="GV63" s="29"/>
      <c r="GW63" s="29"/>
      <c r="GX63" s="29"/>
      <c r="GY63" s="29"/>
      <c r="GZ63" s="29"/>
      <c r="HA63" s="29"/>
      <c r="HB63" s="29"/>
      <c r="HC63" s="29"/>
      <c r="HD63" s="29"/>
      <c r="HE63" s="29"/>
      <c r="HF63" s="29"/>
      <c r="HG63" s="29"/>
      <c r="HH63" s="29"/>
      <c r="HI63" s="29"/>
      <c r="HJ63" s="29"/>
      <c r="HK63" s="29"/>
      <c r="HL63" s="29"/>
      <c r="HM63" s="29"/>
      <c r="HN63" s="29"/>
      <c r="HO63" s="29"/>
      <c r="HP63" s="29"/>
      <c r="HQ63" s="29"/>
      <c r="HR63" s="29"/>
      <c r="HS63" s="29"/>
      <c r="HT63" s="29"/>
      <c r="HU63" s="29"/>
      <c r="HV63" s="29"/>
      <c r="HW63" s="29"/>
      <c r="HX63" s="29"/>
      <c r="HY63" s="29"/>
      <c r="HZ63" s="29"/>
      <c r="IA63" s="29"/>
      <c r="IB63" s="29"/>
      <c r="IC63" s="29"/>
      <c r="ID63" s="29"/>
      <c r="IE63" s="29"/>
      <c r="IF63" s="29"/>
      <c r="IG63" s="29"/>
      <c r="IH63" s="29"/>
      <c r="II63" s="29"/>
      <c r="IJ63" s="29"/>
      <c r="IK63" s="29"/>
      <c r="IL63" s="29"/>
      <c r="IM63" s="29"/>
      <c r="IN63" s="29"/>
      <c r="IO63" s="29"/>
      <c r="IP63" s="29"/>
      <c r="IQ63" s="29"/>
      <c r="IR63" s="29"/>
      <c r="IS63" s="29"/>
      <c r="IT63" s="29"/>
      <c r="IU63" s="30"/>
    </row>
    <row r="64" spans="1:255" ht="13.15" customHeight="1" x14ac:dyDescent="0.2">
      <c r="A64" s="310">
        <v>1</v>
      </c>
      <c r="B64" s="267"/>
      <c r="C64" s="126" t="str">
        <f t="shared" ref="C64:E73" ca="1" si="19">INDEX(C$2:C$11,MATCH($A64,$U$2:$U$11,0),0)</f>
        <v>Heimann Lisa</v>
      </c>
      <c r="D64" s="126" t="str">
        <f t="shared" ca="1" si="19"/>
        <v>CTT Domdidier</v>
      </c>
      <c r="E64" s="256">
        <f t="shared" ca="1" si="19"/>
        <v>5</v>
      </c>
      <c r="F64" s="267"/>
      <c r="G64" s="256">
        <f t="shared" ref="G64:G73" ca="1" si="20">INDEX(M$2:M$11,MATCH($A64,$U$2:$U$11,0),0)</f>
        <v>0</v>
      </c>
      <c r="H64" s="267"/>
      <c r="I64" s="256">
        <f t="shared" ref="I64:I73" ca="1" si="21">INDEX(N$2:N$11,MATCH($A64,$U$2:$U$11,0),0)</f>
        <v>0</v>
      </c>
      <c r="J64" s="267"/>
      <c r="K64" s="256">
        <f t="shared" ref="K64:K73" ca="1" si="22">INDEX(P$2:P$11,MATCH($A64,$U$2:$U$11,0),0)</f>
        <v>0</v>
      </c>
      <c r="L64" s="257"/>
      <c r="M64" s="123"/>
      <c r="N64" s="241" t="str">
        <f t="shared" ref="N64:N73" ca="1" si="23">IF(OR(E64="",$V$7=""),"",IF(Q64="",10*($V$7-1)+A64-1,10*$V$7-1))</f>
        <v/>
      </c>
      <c r="O64" s="242"/>
      <c r="P64" s="124"/>
      <c r="Q64" s="237" t="str">
        <f t="shared" ref="Q64:Q73" ca="1" si="24">IF(INDEX(K$2:K$11,MATCH($A64,$U$2:$U$11,0),0)=0,"",INDEX(K$2:K$11,MATCH($A64,$U$2:$U$11,0),0))</f>
        <v/>
      </c>
      <c r="R64" s="238"/>
      <c r="S64" s="125"/>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c r="GS64" s="29"/>
      <c r="GT64" s="29"/>
      <c r="GU64" s="29"/>
      <c r="GV64" s="29"/>
      <c r="GW64" s="29"/>
      <c r="GX64" s="29"/>
      <c r="GY64" s="29"/>
      <c r="GZ64" s="29"/>
      <c r="HA64" s="29"/>
      <c r="HB64" s="29"/>
      <c r="HC64" s="29"/>
      <c r="HD64" s="29"/>
      <c r="HE64" s="29"/>
      <c r="HF64" s="29"/>
      <c r="HG64" s="29"/>
      <c r="HH64" s="29"/>
      <c r="HI64" s="29"/>
      <c r="HJ64" s="29"/>
      <c r="HK64" s="29"/>
      <c r="HL64" s="29"/>
      <c r="HM64" s="29"/>
      <c r="HN64" s="29"/>
      <c r="HO64" s="29"/>
      <c r="HP64" s="29"/>
      <c r="HQ64" s="29"/>
      <c r="HR64" s="29"/>
      <c r="HS64" s="29"/>
      <c r="HT64" s="29"/>
      <c r="HU64" s="29"/>
      <c r="HV64" s="29"/>
      <c r="HW64" s="29"/>
      <c r="HX64" s="29"/>
      <c r="HY64" s="29"/>
      <c r="HZ64" s="29"/>
      <c r="IA64" s="29"/>
      <c r="IB64" s="29"/>
      <c r="IC64" s="29"/>
      <c r="ID64" s="29"/>
      <c r="IE64" s="29"/>
      <c r="IF64" s="29"/>
      <c r="IG64" s="29"/>
      <c r="IH64" s="29"/>
      <c r="II64" s="29"/>
      <c r="IJ64" s="29"/>
      <c r="IK64" s="29"/>
      <c r="IL64" s="29"/>
      <c r="IM64" s="29"/>
      <c r="IN64" s="29"/>
      <c r="IO64" s="29"/>
      <c r="IP64" s="29"/>
      <c r="IQ64" s="29"/>
      <c r="IR64" s="29"/>
      <c r="IS64" s="29"/>
      <c r="IT64" s="29"/>
      <c r="IU64" s="30"/>
    </row>
    <row r="65" spans="1:255" ht="13.15" customHeight="1" x14ac:dyDescent="0.2">
      <c r="A65" s="276">
        <v>2</v>
      </c>
      <c r="B65" s="255"/>
      <c r="C65" s="127" t="str">
        <f t="shared" ca="1" si="19"/>
        <v>Sangaré William</v>
      </c>
      <c r="D65" s="127" t="str">
        <f t="shared" ca="1" si="19"/>
        <v>CTT Fribourg</v>
      </c>
      <c r="E65" s="253">
        <f t="shared" ca="1" si="19"/>
        <v>4</v>
      </c>
      <c r="F65" s="255"/>
      <c r="G65" s="253">
        <f t="shared" ca="1" si="20"/>
        <v>0</v>
      </c>
      <c r="H65" s="255"/>
      <c r="I65" s="253">
        <f t="shared" ca="1" si="21"/>
        <v>0</v>
      </c>
      <c r="J65" s="255"/>
      <c r="K65" s="253">
        <f t="shared" ca="1" si="22"/>
        <v>0</v>
      </c>
      <c r="L65" s="254"/>
      <c r="M65" s="123"/>
      <c r="N65" s="228" t="str">
        <f t="shared" ca="1" si="23"/>
        <v/>
      </c>
      <c r="O65" s="236"/>
      <c r="P65" s="124"/>
      <c r="Q65" s="230" t="str">
        <f t="shared" ca="1" si="24"/>
        <v/>
      </c>
      <c r="R65" s="231"/>
      <c r="S65" s="125"/>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9"/>
      <c r="EI65" s="29"/>
      <c r="EJ65" s="29"/>
      <c r="EK65" s="29"/>
      <c r="EL65" s="29"/>
      <c r="EM65" s="29"/>
      <c r="EN65" s="29"/>
      <c r="EO65" s="29"/>
      <c r="EP65" s="29"/>
      <c r="EQ65" s="29"/>
      <c r="ER65" s="29"/>
      <c r="ES65" s="29"/>
      <c r="ET65" s="29"/>
      <c r="EU65" s="29"/>
      <c r="EV65" s="29"/>
      <c r="EW65" s="29"/>
      <c r="EX65" s="29"/>
      <c r="EY65" s="29"/>
      <c r="EZ65" s="29"/>
      <c r="FA65" s="29"/>
      <c r="FB65" s="29"/>
      <c r="FC65" s="29"/>
      <c r="FD65" s="29"/>
      <c r="FE65" s="29"/>
      <c r="FF65" s="29"/>
      <c r="FG65" s="29"/>
      <c r="FH65" s="29"/>
      <c r="FI65" s="29"/>
      <c r="FJ65" s="29"/>
      <c r="FK65" s="29"/>
      <c r="FL65" s="29"/>
      <c r="FM65" s="29"/>
      <c r="FN65" s="29"/>
      <c r="FO65" s="29"/>
      <c r="FP65" s="29"/>
      <c r="FQ65" s="29"/>
      <c r="FR65" s="29"/>
      <c r="FS65" s="29"/>
      <c r="FT65" s="29"/>
      <c r="FU65" s="29"/>
      <c r="FV65" s="29"/>
      <c r="FW65" s="29"/>
      <c r="FX65" s="29"/>
      <c r="FY65" s="29"/>
      <c r="FZ65" s="29"/>
      <c r="GA65" s="29"/>
      <c r="GB65" s="29"/>
      <c r="GC65" s="29"/>
      <c r="GD65" s="29"/>
      <c r="GE65" s="29"/>
      <c r="GF65" s="29"/>
      <c r="GG65" s="29"/>
      <c r="GH65" s="29"/>
      <c r="GI65" s="29"/>
      <c r="GJ65" s="29"/>
      <c r="GK65" s="29"/>
      <c r="GL65" s="29"/>
      <c r="GM65" s="29"/>
      <c r="GN65" s="29"/>
      <c r="GO65" s="29"/>
      <c r="GP65" s="29"/>
      <c r="GQ65" s="29"/>
      <c r="GR65" s="29"/>
      <c r="GS65" s="29"/>
      <c r="GT65" s="29"/>
      <c r="GU65" s="29"/>
      <c r="GV65" s="29"/>
      <c r="GW65" s="29"/>
      <c r="GX65" s="29"/>
      <c r="GY65" s="29"/>
      <c r="GZ65" s="29"/>
      <c r="HA65" s="29"/>
      <c r="HB65" s="29"/>
      <c r="HC65" s="29"/>
      <c r="HD65" s="29"/>
      <c r="HE65" s="29"/>
      <c r="HF65" s="29"/>
      <c r="HG65" s="29"/>
      <c r="HH65" s="29"/>
      <c r="HI65" s="29"/>
      <c r="HJ65" s="29"/>
      <c r="HK65" s="29"/>
      <c r="HL65" s="29"/>
      <c r="HM65" s="29"/>
      <c r="HN65" s="29"/>
      <c r="HO65" s="29"/>
      <c r="HP65" s="29"/>
      <c r="HQ65" s="29"/>
      <c r="HR65" s="29"/>
      <c r="HS65" s="29"/>
      <c r="HT65" s="29"/>
      <c r="HU65" s="29"/>
      <c r="HV65" s="29"/>
      <c r="HW65" s="29"/>
      <c r="HX65" s="29"/>
      <c r="HY65" s="29"/>
      <c r="HZ65" s="29"/>
      <c r="IA65" s="29"/>
      <c r="IB65" s="29"/>
      <c r="IC65" s="29"/>
      <c r="ID65" s="29"/>
      <c r="IE65" s="29"/>
      <c r="IF65" s="29"/>
      <c r="IG65" s="29"/>
      <c r="IH65" s="29"/>
      <c r="II65" s="29"/>
      <c r="IJ65" s="29"/>
      <c r="IK65" s="29"/>
      <c r="IL65" s="29"/>
      <c r="IM65" s="29"/>
      <c r="IN65" s="29"/>
      <c r="IO65" s="29"/>
      <c r="IP65" s="29"/>
      <c r="IQ65" s="29"/>
      <c r="IR65" s="29"/>
      <c r="IS65" s="29"/>
      <c r="IT65" s="29"/>
      <c r="IU65" s="30"/>
    </row>
    <row r="66" spans="1:255" ht="13.15" customHeight="1" x14ac:dyDescent="0.2">
      <c r="A66" s="276">
        <v>3</v>
      </c>
      <c r="B66" s="255"/>
      <c r="C66" s="127" t="str">
        <f t="shared" ca="1" si="19"/>
        <v>Hoyler Nathan</v>
      </c>
      <c r="D66" s="127" t="str">
        <f t="shared" ca="1" si="19"/>
        <v>CTT Rossens</v>
      </c>
      <c r="E66" s="253">
        <f t="shared" ca="1" si="19"/>
        <v>3</v>
      </c>
      <c r="F66" s="255"/>
      <c r="G66" s="253">
        <f t="shared" ca="1" si="20"/>
        <v>0</v>
      </c>
      <c r="H66" s="255"/>
      <c r="I66" s="253">
        <f t="shared" ca="1" si="21"/>
        <v>0</v>
      </c>
      <c r="J66" s="255"/>
      <c r="K66" s="253">
        <f t="shared" ca="1" si="22"/>
        <v>0</v>
      </c>
      <c r="L66" s="254"/>
      <c r="M66" s="123"/>
      <c r="N66" s="228" t="str">
        <f t="shared" ca="1" si="23"/>
        <v/>
      </c>
      <c r="O66" s="229"/>
      <c r="P66" s="124"/>
      <c r="Q66" s="230" t="str">
        <f t="shared" ca="1" si="24"/>
        <v/>
      </c>
      <c r="R66" s="231"/>
      <c r="S66" s="125"/>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30"/>
    </row>
    <row r="67" spans="1:255" ht="13.15" customHeight="1" x14ac:dyDescent="0.2">
      <c r="A67" s="276">
        <v>4</v>
      </c>
      <c r="B67" s="255"/>
      <c r="C67" s="127" t="str">
        <f t="shared" ca="1" si="19"/>
        <v>Sudan Noah</v>
      </c>
      <c r="D67" s="127" t="str">
        <f t="shared" ca="1" si="19"/>
        <v>CTT Rossens</v>
      </c>
      <c r="E67" s="253">
        <f t="shared" ca="1" si="19"/>
        <v>2</v>
      </c>
      <c r="F67" s="255"/>
      <c r="G67" s="253">
        <f t="shared" ca="1" si="20"/>
        <v>0</v>
      </c>
      <c r="H67" s="255"/>
      <c r="I67" s="253">
        <f t="shared" ca="1" si="21"/>
        <v>0</v>
      </c>
      <c r="J67" s="255"/>
      <c r="K67" s="253">
        <f t="shared" ca="1" si="22"/>
        <v>0</v>
      </c>
      <c r="L67" s="254"/>
      <c r="M67" s="123"/>
      <c r="N67" s="228" t="str">
        <f t="shared" ca="1" si="23"/>
        <v/>
      </c>
      <c r="O67" s="229"/>
      <c r="P67" s="124"/>
      <c r="Q67" s="230" t="str">
        <f t="shared" ca="1" si="24"/>
        <v/>
      </c>
      <c r="R67" s="231"/>
      <c r="S67" s="125"/>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30"/>
    </row>
    <row r="68" spans="1:255" ht="13.15" customHeight="1" x14ac:dyDescent="0.2">
      <c r="A68" s="276">
        <v>5</v>
      </c>
      <c r="B68" s="255"/>
      <c r="C68" s="127" t="str">
        <f t="shared" ca="1" si="19"/>
        <v>Charrière Lenny</v>
      </c>
      <c r="D68" s="127" t="str">
        <f t="shared" ca="1" si="19"/>
        <v>CTT Domdidier</v>
      </c>
      <c r="E68" s="253">
        <f t="shared" ca="1" si="19"/>
        <v>1</v>
      </c>
      <c r="F68" s="255"/>
      <c r="G68" s="253">
        <f t="shared" ca="1" si="20"/>
        <v>0</v>
      </c>
      <c r="H68" s="255"/>
      <c r="I68" s="253">
        <f t="shared" ca="1" si="21"/>
        <v>0</v>
      </c>
      <c r="J68" s="255"/>
      <c r="K68" s="253">
        <f t="shared" ca="1" si="22"/>
        <v>0</v>
      </c>
      <c r="L68" s="254"/>
      <c r="M68" s="123"/>
      <c r="N68" s="228" t="str">
        <f t="shared" ca="1" si="23"/>
        <v/>
      </c>
      <c r="O68" s="229"/>
      <c r="P68" s="124"/>
      <c r="Q68" s="230" t="str">
        <f t="shared" ca="1" si="24"/>
        <v/>
      </c>
      <c r="R68" s="231"/>
      <c r="S68" s="125"/>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30"/>
    </row>
    <row r="69" spans="1:255" ht="13.15" customHeight="1" x14ac:dyDescent="0.2">
      <c r="A69" s="276">
        <v>6</v>
      </c>
      <c r="B69" s="255"/>
      <c r="C69" s="127" t="str">
        <f t="shared" ca="1" si="19"/>
        <v>Grossrieder Melvin</v>
      </c>
      <c r="D69" s="127" t="str">
        <f t="shared" ca="1" si="19"/>
        <v>CTT Bulle</v>
      </c>
      <c r="E69" s="253">
        <f t="shared" ca="1" si="19"/>
        <v>0</v>
      </c>
      <c r="F69" s="255"/>
      <c r="G69" s="253">
        <f t="shared" ca="1" si="20"/>
        <v>0</v>
      </c>
      <c r="H69" s="255"/>
      <c r="I69" s="253">
        <f t="shared" ca="1" si="21"/>
        <v>0</v>
      </c>
      <c r="J69" s="255"/>
      <c r="K69" s="253">
        <f t="shared" ca="1" si="22"/>
        <v>0</v>
      </c>
      <c r="L69" s="254"/>
      <c r="M69" s="123"/>
      <c r="N69" s="228" t="str">
        <f t="shared" ca="1" si="23"/>
        <v/>
      </c>
      <c r="O69" s="229"/>
      <c r="P69" s="124"/>
      <c r="Q69" s="230" t="str">
        <f t="shared" ca="1" si="24"/>
        <v/>
      </c>
      <c r="R69" s="231"/>
      <c r="S69" s="125"/>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30"/>
    </row>
    <row r="70" spans="1:255" ht="13.15" customHeight="1" x14ac:dyDescent="0.2">
      <c r="A70" s="276">
        <v>7</v>
      </c>
      <c r="B70" s="255"/>
      <c r="C70" s="127" t="str">
        <f t="shared" ca="1" si="19"/>
        <v>N</v>
      </c>
      <c r="D70" s="127" t="str">
        <f t="shared" ca="1" si="19"/>
        <v/>
      </c>
      <c r="E70" s="253">
        <f t="shared" ca="1" si="19"/>
        <v>-0.5</v>
      </c>
      <c r="F70" s="255"/>
      <c r="G70" s="253">
        <f t="shared" ca="1" si="20"/>
        <v>0</v>
      </c>
      <c r="H70" s="255"/>
      <c r="I70" s="253">
        <f t="shared" ca="1" si="21"/>
        <v>0</v>
      </c>
      <c r="J70" s="255"/>
      <c r="K70" s="253">
        <f t="shared" ca="1" si="22"/>
        <v>0</v>
      </c>
      <c r="L70" s="254"/>
      <c r="M70" s="123"/>
      <c r="N70" s="228" t="str">
        <f t="shared" ca="1" si="23"/>
        <v/>
      </c>
      <c r="O70" s="229"/>
      <c r="P70" s="124"/>
      <c r="Q70" s="230" t="str">
        <f t="shared" ca="1" si="24"/>
        <v>N</v>
      </c>
      <c r="R70" s="231"/>
      <c r="S70" s="125"/>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30"/>
    </row>
    <row r="71" spans="1:255" ht="13.15" customHeight="1" x14ac:dyDescent="0.2">
      <c r="A71" s="276">
        <v>8</v>
      </c>
      <c r="B71" s="255"/>
      <c r="C71" s="127" t="str">
        <f t="shared" ca="1" si="19"/>
        <v>N</v>
      </c>
      <c r="D71" s="127" t="str">
        <f t="shared" ca="1" si="19"/>
        <v/>
      </c>
      <c r="E71" s="253">
        <f t="shared" ca="1" si="19"/>
        <v>-0.5</v>
      </c>
      <c r="F71" s="255"/>
      <c r="G71" s="253">
        <f t="shared" ca="1" si="20"/>
        <v>0</v>
      </c>
      <c r="H71" s="255"/>
      <c r="I71" s="253">
        <f t="shared" ca="1" si="21"/>
        <v>0</v>
      </c>
      <c r="J71" s="255"/>
      <c r="K71" s="253">
        <f t="shared" ca="1" si="22"/>
        <v>0</v>
      </c>
      <c r="L71" s="254"/>
      <c r="M71" s="123"/>
      <c r="N71" s="228" t="str">
        <f t="shared" ca="1" si="23"/>
        <v/>
      </c>
      <c r="O71" s="229"/>
      <c r="P71" s="124"/>
      <c r="Q71" s="230" t="str">
        <f t="shared" ca="1" si="24"/>
        <v>N</v>
      </c>
      <c r="R71" s="231"/>
      <c r="S71" s="125"/>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c r="FT71" s="29"/>
      <c r="FU71" s="29"/>
      <c r="FV71" s="29"/>
      <c r="FW71" s="29"/>
      <c r="FX71" s="29"/>
      <c r="FY71" s="29"/>
      <c r="FZ71" s="29"/>
      <c r="GA71" s="29"/>
      <c r="GB71" s="29"/>
      <c r="GC71" s="29"/>
      <c r="GD71" s="29"/>
      <c r="GE71" s="29"/>
      <c r="GF71" s="29"/>
      <c r="GG71" s="29"/>
      <c r="GH71" s="29"/>
      <c r="GI71" s="29"/>
      <c r="GJ71" s="29"/>
      <c r="GK71" s="29"/>
      <c r="GL71" s="29"/>
      <c r="GM71" s="29"/>
      <c r="GN71" s="29"/>
      <c r="GO71" s="29"/>
      <c r="GP71" s="29"/>
      <c r="GQ71" s="29"/>
      <c r="GR71" s="29"/>
      <c r="GS71" s="29"/>
      <c r="GT71" s="29"/>
      <c r="GU71" s="29"/>
      <c r="GV71" s="29"/>
      <c r="GW71" s="29"/>
      <c r="GX71" s="29"/>
      <c r="GY71" s="29"/>
      <c r="GZ71" s="29"/>
      <c r="HA71" s="29"/>
      <c r="HB71" s="29"/>
      <c r="HC71" s="29"/>
      <c r="HD71" s="29"/>
      <c r="HE71" s="29"/>
      <c r="HF71" s="29"/>
      <c r="HG71" s="29"/>
      <c r="HH71" s="29"/>
      <c r="HI71" s="29"/>
      <c r="HJ71" s="29"/>
      <c r="HK71" s="29"/>
      <c r="HL71" s="29"/>
      <c r="HM71" s="29"/>
      <c r="HN71" s="29"/>
      <c r="HO71" s="29"/>
      <c r="HP71" s="29"/>
      <c r="HQ71" s="29"/>
      <c r="HR71" s="29"/>
      <c r="HS71" s="29"/>
      <c r="HT71" s="29"/>
      <c r="HU71" s="29"/>
      <c r="HV71" s="29"/>
      <c r="HW71" s="29"/>
      <c r="HX71" s="29"/>
      <c r="HY71" s="29"/>
      <c r="HZ71" s="29"/>
      <c r="IA71" s="29"/>
      <c r="IB71" s="29"/>
      <c r="IC71" s="29"/>
      <c r="ID71" s="29"/>
      <c r="IE71" s="29"/>
      <c r="IF71" s="29"/>
      <c r="IG71" s="29"/>
      <c r="IH71" s="29"/>
      <c r="II71" s="29"/>
      <c r="IJ71" s="29"/>
      <c r="IK71" s="29"/>
      <c r="IL71" s="29"/>
      <c r="IM71" s="29"/>
      <c r="IN71" s="29"/>
      <c r="IO71" s="29"/>
      <c r="IP71" s="29"/>
      <c r="IQ71" s="29"/>
      <c r="IR71" s="29"/>
      <c r="IS71" s="29"/>
      <c r="IT71" s="29"/>
      <c r="IU71" s="30"/>
    </row>
    <row r="72" spans="1:255" ht="13.15" customHeight="1" x14ac:dyDescent="0.2">
      <c r="A72" s="276">
        <v>9</v>
      </c>
      <c r="B72" s="255"/>
      <c r="C72" s="127" t="str">
        <f t="shared" ca="1" si="19"/>
        <v>N</v>
      </c>
      <c r="D72" s="127" t="str">
        <f t="shared" ca="1" si="19"/>
        <v/>
      </c>
      <c r="E72" s="253">
        <f t="shared" ca="1" si="19"/>
        <v>-0.5</v>
      </c>
      <c r="F72" s="255"/>
      <c r="G72" s="253">
        <f t="shared" ca="1" si="20"/>
        <v>0</v>
      </c>
      <c r="H72" s="255"/>
      <c r="I72" s="253">
        <f t="shared" ca="1" si="21"/>
        <v>0</v>
      </c>
      <c r="J72" s="255"/>
      <c r="K72" s="253">
        <f t="shared" ca="1" si="22"/>
        <v>0</v>
      </c>
      <c r="L72" s="254"/>
      <c r="M72" s="123"/>
      <c r="N72" s="228" t="str">
        <f t="shared" ca="1" si="23"/>
        <v/>
      </c>
      <c r="O72" s="229"/>
      <c r="P72" s="124"/>
      <c r="Q72" s="230" t="str">
        <f t="shared" ca="1" si="24"/>
        <v>N</v>
      </c>
      <c r="R72" s="231"/>
      <c r="S72" s="125"/>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c r="EO72" s="29"/>
      <c r="EP72" s="29"/>
      <c r="EQ72" s="29"/>
      <c r="ER72" s="29"/>
      <c r="ES72" s="29"/>
      <c r="ET72" s="29"/>
      <c r="EU72" s="29"/>
      <c r="EV72" s="29"/>
      <c r="EW72" s="29"/>
      <c r="EX72" s="29"/>
      <c r="EY72" s="29"/>
      <c r="EZ72" s="29"/>
      <c r="FA72" s="29"/>
      <c r="FB72" s="29"/>
      <c r="FC72" s="29"/>
      <c r="FD72" s="29"/>
      <c r="FE72" s="29"/>
      <c r="FF72" s="29"/>
      <c r="FG72" s="29"/>
      <c r="FH72" s="29"/>
      <c r="FI72" s="29"/>
      <c r="FJ72" s="29"/>
      <c r="FK72" s="29"/>
      <c r="FL72" s="29"/>
      <c r="FM72" s="29"/>
      <c r="FN72" s="29"/>
      <c r="FO72" s="29"/>
      <c r="FP72" s="29"/>
      <c r="FQ72" s="29"/>
      <c r="FR72" s="29"/>
      <c r="FS72" s="29"/>
      <c r="FT72" s="29"/>
      <c r="FU72" s="29"/>
      <c r="FV72" s="29"/>
      <c r="FW72" s="29"/>
      <c r="FX72" s="29"/>
      <c r="FY72" s="29"/>
      <c r="FZ72" s="29"/>
      <c r="GA72" s="29"/>
      <c r="GB72" s="29"/>
      <c r="GC72" s="29"/>
      <c r="GD72" s="29"/>
      <c r="GE72" s="29"/>
      <c r="GF72" s="29"/>
      <c r="GG72" s="29"/>
      <c r="GH72" s="29"/>
      <c r="GI72" s="29"/>
      <c r="GJ72" s="29"/>
      <c r="GK72" s="29"/>
      <c r="GL72" s="29"/>
      <c r="GM72" s="29"/>
      <c r="GN72" s="29"/>
      <c r="GO72" s="29"/>
      <c r="GP72" s="29"/>
      <c r="GQ72" s="29"/>
      <c r="GR72" s="29"/>
      <c r="GS72" s="29"/>
      <c r="GT72" s="29"/>
      <c r="GU72" s="29"/>
      <c r="GV72" s="29"/>
      <c r="GW72" s="29"/>
      <c r="GX72" s="29"/>
      <c r="GY72" s="29"/>
      <c r="GZ72" s="29"/>
      <c r="HA72" s="29"/>
      <c r="HB72" s="29"/>
      <c r="HC72" s="29"/>
      <c r="HD72" s="29"/>
      <c r="HE72" s="29"/>
      <c r="HF72" s="29"/>
      <c r="HG72" s="29"/>
      <c r="HH72" s="29"/>
      <c r="HI72" s="29"/>
      <c r="HJ72" s="29"/>
      <c r="HK72" s="29"/>
      <c r="HL72" s="29"/>
      <c r="HM72" s="29"/>
      <c r="HN72" s="29"/>
      <c r="HO72" s="29"/>
      <c r="HP72" s="29"/>
      <c r="HQ72" s="29"/>
      <c r="HR72" s="29"/>
      <c r="HS72" s="29"/>
      <c r="HT72" s="29"/>
      <c r="HU72" s="29"/>
      <c r="HV72" s="29"/>
      <c r="HW72" s="29"/>
      <c r="HX72" s="29"/>
      <c r="HY72" s="29"/>
      <c r="HZ72" s="29"/>
      <c r="IA72" s="29"/>
      <c r="IB72" s="29"/>
      <c r="IC72" s="29"/>
      <c r="ID72" s="29"/>
      <c r="IE72" s="29"/>
      <c r="IF72" s="29"/>
      <c r="IG72" s="29"/>
      <c r="IH72" s="29"/>
      <c r="II72" s="29"/>
      <c r="IJ72" s="29"/>
      <c r="IK72" s="29"/>
      <c r="IL72" s="29"/>
      <c r="IM72" s="29"/>
      <c r="IN72" s="29"/>
      <c r="IO72" s="29"/>
      <c r="IP72" s="29"/>
      <c r="IQ72" s="29"/>
      <c r="IR72" s="29"/>
      <c r="IS72" s="29"/>
      <c r="IT72" s="29"/>
      <c r="IU72" s="30"/>
    </row>
    <row r="73" spans="1:255" ht="13.15" customHeight="1" thickBot="1" x14ac:dyDescent="0.25">
      <c r="A73" s="275">
        <v>10</v>
      </c>
      <c r="B73" s="263"/>
      <c r="C73" s="128" t="str">
        <f t="shared" ca="1" si="19"/>
        <v>N</v>
      </c>
      <c r="D73" s="128" t="str">
        <f t="shared" ca="1" si="19"/>
        <v/>
      </c>
      <c r="E73" s="251">
        <f t="shared" ca="1" si="19"/>
        <v>-0.5</v>
      </c>
      <c r="F73" s="263"/>
      <c r="G73" s="251">
        <f t="shared" ca="1" si="20"/>
        <v>0</v>
      </c>
      <c r="H73" s="263"/>
      <c r="I73" s="251">
        <f t="shared" ca="1" si="21"/>
        <v>0</v>
      </c>
      <c r="J73" s="263"/>
      <c r="K73" s="251">
        <f t="shared" ca="1" si="22"/>
        <v>0</v>
      </c>
      <c r="L73" s="252"/>
      <c r="M73" s="129"/>
      <c r="N73" s="232" t="str">
        <f t="shared" ca="1" si="23"/>
        <v/>
      </c>
      <c r="O73" s="233"/>
      <c r="P73" s="130"/>
      <c r="Q73" s="234" t="str">
        <f t="shared" ca="1" si="24"/>
        <v>N</v>
      </c>
      <c r="R73" s="235"/>
      <c r="S73" s="131"/>
      <c r="T73" s="132"/>
      <c r="U73" s="132"/>
      <c r="V73" s="132"/>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c r="EL73" s="29"/>
      <c r="EM73" s="29"/>
      <c r="EN73" s="29"/>
      <c r="EO73" s="29"/>
      <c r="EP73" s="29"/>
      <c r="EQ73" s="29"/>
      <c r="ER73" s="29"/>
      <c r="ES73" s="29"/>
      <c r="ET73" s="29"/>
      <c r="EU73" s="29"/>
      <c r="EV73" s="29"/>
      <c r="EW73" s="29"/>
      <c r="EX73" s="29"/>
      <c r="EY73" s="29"/>
      <c r="EZ73" s="29"/>
      <c r="FA73" s="29"/>
      <c r="FB73" s="29"/>
      <c r="FC73" s="29"/>
      <c r="FD73" s="29"/>
      <c r="FE73" s="29"/>
      <c r="FF73" s="29"/>
      <c r="FG73" s="29"/>
      <c r="FH73" s="29"/>
      <c r="FI73" s="29"/>
      <c r="FJ73" s="29"/>
      <c r="FK73" s="29"/>
      <c r="FL73" s="29"/>
      <c r="FM73" s="29"/>
      <c r="FN73" s="29"/>
      <c r="FO73" s="29"/>
      <c r="FP73" s="29"/>
      <c r="FQ73" s="29"/>
      <c r="FR73" s="29"/>
      <c r="FS73" s="29"/>
      <c r="FT73" s="29"/>
      <c r="FU73" s="29"/>
      <c r="FV73" s="29"/>
      <c r="FW73" s="29"/>
      <c r="FX73" s="29"/>
      <c r="FY73" s="29"/>
      <c r="FZ73" s="29"/>
      <c r="GA73" s="29"/>
      <c r="GB73" s="29"/>
      <c r="GC73" s="29"/>
      <c r="GD73" s="29"/>
      <c r="GE73" s="29"/>
      <c r="GF73" s="29"/>
      <c r="GG73" s="29"/>
      <c r="GH73" s="29"/>
      <c r="GI73" s="29"/>
      <c r="GJ73" s="29"/>
      <c r="GK73" s="29"/>
      <c r="GL73" s="29"/>
      <c r="GM73" s="29"/>
      <c r="GN73" s="29"/>
      <c r="GO73" s="29"/>
      <c r="GP73" s="29"/>
      <c r="GQ73" s="29"/>
      <c r="GR73" s="29"/>
      <c r="GS73" s="29"/>
      <c r="GT73" s="29"/>
      <c r="GU73" s="29"/>
      <c r="GV73" s="29"/>
      <c r="GW73" s="29"/>
      <c r="GX73" s="29"/>
      <c r="GY73" s="29"/>
      <c r="GZ73" s="29"/>
      <c r="HA73" s="29"/>
      <c r="HB73" s="29"/>
      <c r="HC73" s="29"/>
      <c r="HD73" s="29"/>
      <c r="HE73" s="29"/>
      <c r="HF73" s="29"/>
      <c r="HG73" s="29"/>
      <c r="HH73" s="29"/>
      <c r="HI73" s="29"/>
      <c r="HJ73" s="29"/>
      <c r="HK73" s="29"/>
      <c r="HL73" s="29"/>
      <c r="HM73" s="29"/>
      <c r="HN73" s="29"/>
      <c r="HO73" s="29"/>
      <c r="HP73" s="29"/>
      <c r="HQ73" s="29"/>
      <c r="HR73" s="29"/>
      <c r="HS73" s="29"/>
      <c r="HT73" s="29"/>
      <c r="HU73" s="29"/>
      <c r="HV73" s="29"/>
      <c r="HW73" s="29"/>
      <c r="HX73" s="29"/>
      <c r="HY73" s="29"/>
      <c r="HZ73" s="29"/>
      <c r="IA73" s="29"/>
      <c r="IB73" s="29"/>
      <c r="IC73" s="29"/>
      <c r="ID73" s="29"/>
      <c r="IE73" s="29"/>
      <c r="IF73" s="29"/>
      <c r="IG73" s="29"/>
      <c r="IH73" s="29"/>
      <c r="II73" s="29"/>
      <c r="IJ73" s="29"/>
      <c r="IK73" s="29"/>
      <c r="IL73" s="29"/>
      <c r="IM73" s="29"/>
      <c r="IN73" s="29"/>
      <c r="IO73" s="29"/>
      <c r="IP73" s="29"/>
      <c r="IQ73" s="29"/>
      <c r="IR73" s="29"/>
      <c r="IS73" s="29"/>
      <c r="IT73" s="29"/>
      <c r="IU73" s="30"/>
    </row>
    <row r="74" spans="1:255" ht="13.9" customHeight="1" x14ac:dyDescent="0.2">
      <c r="A74" s="271" t="s">
        <v>25</v>
      </c>
      <c r="B74" s="272"/>
      <c r="C74" s="272"/>
      <c r="D74" s="272"/>
      <c r="E74" s="272"/>
      <c r="F74" s="272"/>
      <c r="G74" s="272"/>
      <c r="H74" s="272"/>
      <c r="I74" s="272"/>
      <c r="J74" s="272"/>
      <c r="K74" s="272"/>
      <c r="L74" s="272"/>
      <c r="M74" s="273"/>
      <c r="N74" s="272"/>
      <c r="O74" s="272"/>
      <c r="P74" s="273"/>
      <c r="Q74" s="272"/>
      <c r="R74" s="272"/>
      <c r="S74" s="273"/>
      <c r="T74" s="273"/>
      <c r="U74" s="273"/>
      <c r="V74" s="274"/>
      <c r="W74" s="133"/>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7"/>
      <c r="BS74" s="57"/>
      <c r="BT74" s="57"/>
      <c r="BU74" s="57"/>
      <c r="BV74" s="57"/>
      <c r="BW74" s="57"/>
      <c r="BX74" s="57"/>
      <c r="BY74" s="57"/>
      <c r="BZ74" s="57"/>
      <c r="CA74" s="57"/>
      <c r="CB74" s="57"/>
      <c r="CC74" s="57"/>
      <c r="CD74" s="57"/>
      <c r="CE74" s="57"/>
      <c r="CF74" s="57"/>
      <c r="CG74" s="57"/>
      <c r="CH74" s="57"/>
      <c r="CI74" s="57"/>
      <c r="CJ74" s="57"/>
      <c r="CK74" s="57"/>
      <c r="CL74" s="57"/>
      <c r="CM74" s="57"/>
      <c r="CN74" s="57"/>
      <c r="CO74" s="57"/>
      <c r="CP74" s="57"/>
      <c r="CQ74" s="57"/>
      <c r="CR74" s="57"/>
      <c r="CS74" s="57"/>
      <c r="CT74" s="57"/>
      <c r="CU74" s="57"/>
      <c r="CV74" s="57"/>
      <c r="CW74" s="57"/>
      <c r="CX74" s="57"/>
      <c r="CY74" s="57"/>
      <c r="CZ74" s="57"/>
      <c r="DA74" s="57"/>
      <c r="DB74" s="57"/>
      <c r="DC74" s="57"/>
      <c r="DD74" s="57"/>
      <c r="DE74" s="57"/>
      <c r="DF74" s="57"/>
      <c r="DG74" s="57"/>
      <c r="DH74" s="57"/>
      <c r="DI74" s="57"/>
      <c r="DJ74" s="57"/>
      <c r="DK74" s="57"/>
      <c r="DL74" s="57"/>
      <c r="DM74" s="57"/>
      <c r="DN74" s="57"/>
      <c r="DO74" s="57"/>
      <c r="DP74" s="57"/>
      <c r="DQ74" s="57"/>
      <c r="DR74" s="57"/>
      <c r="DS74" s="57"/>
      <c r="DT74" s="57"/>
      <c r="DU74" s="57"/>
      <c r="DV74" s="57"/>
      <c r="DW74" s="57"/>
      <c r="DX74" s="57"/>
      <c r="DY74" s="57"/>
      <c r="DZ74" s="57"/>
      <c r="EA74" s="57"/>
      <c r="EB74" s="57"/>
      <c r="EC74" s="57"/>
      <c r="ED74" s="57"/>
      <c r="EE74" s="57"/>
      <c r="EF74" s="57"/>
      <c r="EG74" s="57"/>
      <c r="EH74" s="57"/>
      <c r="EI74" s="57"/>
      <c r="EJ74" s="57"/>
      <c r="EK74" s="57"/>
      <c r="EL74" s="57"/>
      <c r="EM74" s="57"/>
      <c r="EN74" s="57"/>
      <c r="EO74" s="57"/>
      <c r="EP74" s="57"/>
      <c r="EQ74" s="57"/>
      <c r="ER74" s="57"/>
      <c r="ES74" s="57"/>
      <c r="ET74" s="57"/>
      <c r="EU74" s="57"/>
      <c r="EV74" s="57"/>
      <c r="EW74" s="57"/>
      <c r="EX74" s="57"/>
      <c r="EY74" s="57"/>
      <c r="EZ74" s="57"/>
      <c r="FA74" s="57"/>
      <c r="FB74" s="57"/>
      <c r="FC74" s="57"/>
      <c r="FD74" s="57"/>
      <c r="FE74" s="57"/>
      <c r="FF74" s="57"/>
      <c r="FG74" s="57"/>
      <c r="FH74" s="57"/>
      <c r="FI74" s="57"/>
      <c r="FJ74" s="57"/>
      <c r="FK74" s="57"/>
      <c r="FL74" s="57"/>
      <c r="FM74" s="57"/>
      <c r="FN74" s="57"/>
      <c r="FO74" s="57"/>
      <c r="FP74" s="57"/>
      <c r="FQ74" s="57"/>
      <c r="FR74" s="57"/>
      <c r="FS74" s="57"/>
      <c r="FT74" s="57"/>
      <c r="FU74" s="57"/>
      <c r="FV74" s="57"/>
      <c r="FW74" s="57"/>
      <c r="FX74" s="57"/>
      <c r="FY74" s="57"/>
      <c r="FZ74" s="57"/>
      <c r="GA74" s="57"/>
      <c r="GB74" s="57"/>
      <c r="GC74" s="57"/>
      <c r="GD74" s="57"/>
      <c r="GE74" s="57"/>
      <c r="GF74" s="57"/>
      <c r="GG74" s="57"/>
      <c r="GH74" s="57"/>
      <c r="GI74" s="57"/>
      <c r="GJ74" s="57"/>
      <c r="GK74" s="57"/>
      <c r="GL74" s="57"/>
      <c r="GM74" s="57"/>
      <c r="GN74" s="57"/>
      <c r="GO74" s="57"/>
      <c r="GP74" s="57"/>
      <c r="GQ74" s="57"/>
      <c r="GR74" s="57"/>
      <c r="GS74" s="57"/>
      <c r="GT74" s="57"/>
      <c r="GU74" s="57"/>
      <c r="GV74" s="57"/>
      <c r="GW74" s="57"/>
      <c r="GX74" s="57"/>
      <c r="GY74" s="57"/>
      <c r="GZ74" s="57"/>
      <c r="HA74" s="57"/>
      <c r="HB74" s="57"/>
      <c r="HC74" s="57"/>
      <c r="HD74" s="57"/>
      <c r="HE74" s="57"/>
      <c r="HF74" s="57"/>
      <c r="HG74" s="57"/>
      <c r="HH74" s="57"/>
      <c r="HI74" s="57"/>
      <c r="HJ74" s="57"/>
      <c r="HK74" s="57"/>
      <c r="HL74" s="57"/>
      <c r="HM74" s="57"/>
      <c r="HN74" s="57"/>
      <c r="HO74" s="57"/>
      <c r="HP74" s="57"/>
      <c r="HQ74" s="57"/>
      <c r="HR74" s="57"/>
      <c r="HS74" s="57"/>
      <c r="HT74" s="57"/>
      <c r="HU74" s="57"/>
      <c r="HV74" s="57"/>
      <c r="HW74" s="57"/>
      <c r="HX74" s="57"/>
      <c r="HY74" s="57"/>
      <c r="HZ74" s="57"/>
      <c r="IA74" s="57"/>
      <c r="IB74" s="57"/>
      <c r="IC74" s="57"/>
      <c r="ID74" s="57"/>
      <c r="IE74" s="57"/>
      <c r="IF74" s="57"/>
      <c r="IG74" s="57"/>
      <c r="IH74" s="57"/>
      <c r="II74" s="57"/>
      <c r="IJ74" s="57"/>
      <c r="IK74" s="57"/>
      <c r="IL74" s="57"/>
      <c r="IM74" s="57"/>
      <c r="IN74" s="57"/>
      <c r="IO74" s="57"/>
      <c r="IP74" s="57"/>
      <c r="IQ74" s="57"/>
      <c r="IR74" s="57"/>
      <c r="IS74" s="57"/>
      <c r="IT74" s="57"/>
      <c r="IU74" s="134"/>
    </row>
  </sheetData>
  <mergeCells count="198">
    <mergeCell ref="Q73:R73"/>
    <mergeCell ref="A74:V74"/>
    <mergeCell ref="A73:B73"/>
    <mergeCell ref="E73:F73"/>
    <mergeCell ref="G73:H73"/>
    <mergeCell ref="I73:J73"/>
    <mergeCell ref="K73:L73"/>
    <mergeCell ref="N73:O73"/>
    <mergeCell ref="Q71:R71"/>
    <mergeCell ref="A72:B72"/>
    <mergeCell ref="E72:F72"/>
    <mergeCell ref="G72:H72"/>
    <mergeCell ref="I72:J72"/>
    <mergeCell ref="K72:L72"/>
    <mergeCell ref="N72:O72"/>
    <mergeCell ref="Q72:R72"/>
    <mergeCell ref="A71:B71"/>
    <mergeCell ref="E71:F71"/>
    <mergeCell ref="G71:H71"/>
    <mergeCell ref="I71:J71"/>
    <mergeCell ref="K71:L71"/>
    <mergeCell ref="N71:O71"/>
    <mergeCell ref="Q69:R69"/>
    <mergeCell ref="A70:B70"/>
    <mergeCell ref="E70:F70"/>
    <mergeCell ref="G70:H70"/>
    <mergeCell ref="I70:J70"/>
    <mergeCell ref="K70:L70"/>
    <mergeCell ref="N70:O70"/>
    <mergeCell ref="Q70:R70"/>
    <mergeCell ref="A69:B69"/>
    <mergeCell ref="E69:F69"/>
    <mergeCell ref="G69:H69"/>
    <mergeCell ref="I69:J69"/>
    <mergeCell ref="K69:L69"/>
    <mergeCell ref="N69:O69"/>
    <mergeCell ref="Q67:R67"/>
    <mergeCell ref="A68:B68"/>
    <mergeCell ref="E68:F68"/>
    <mergeCell ref="G68:H68"/>
    <mergeCell ref="I68:J68"/>
    <mergeCell ref="K68:L68"/>
    <mergeCell ref="N68:O68"/>
    <mergeCell ref="Q68:R68"/>
    <mergeCell ref="A67:B67"/>
    <mergeCell ref="E67:F67"/>
    <mergeCell ref="G67:H67"/>
    <mergeCell ref="I67:J67"/>
    <mergeCell ref="K67:L67"/>
    <mergeCell ref="N67:O67"/>
    <mergeCell ref="Q65:R65"/>
    <mergeCell ref="A66:B66"/>
    <mergeCell ref="E66:F66"/>
    <mergeCell ref="G66:H66"/>
    <mergeCell ref="I66:J66"/>
    <mergeCell ref="K66:L66"/>
    <mergeCell ref="N66:O66"/>
    <mergeCell ref="Q66:R66"/>
    <mergeCell ref="A65:B65"/>
    <mergeCell ref="E65:F65"/>
    <mergeCell ref="G65:H65"/>
    <mergeCell ref="I65:J65"/>
    <mergeCell ref="K65:L65"/>
    <mergeCell ref="N65:O65"/>
    <mergeCell ref="N63:O63"/>
    <mergeCell ref="Q63:R63"/>
    <mergeCell ref="A64:B64"/>
    <mergeCell ref="E64:F64"/>
    <mergeCell ref="G64:H64"/>
    <mergeCell ref="I64:J64"/>
    <mergeCell ref="K64:L64"/>
    <mergeCell ref="N64:O64"/>
    <mergeCell ref="Q64:R64"/>
    <mergeCell ref="A62:C62"/>
    <mergeCell ref="A63:B63"/>
    <mergeCell ref="E63:F63"/>
    <mergeCell ref="G63:H63"/>
    <mergeCell ref="I63:J63"/>
    <mergeCell ref="K63:L63"/>
    <mergeCell ref="O55:S55"/>
    <mergeCell ref="O56:S56"/>
    <mergeCell ref="O57:S57"/>
    <mergeCell ref="O58:S58"/>
    <mergeCell ref="O59:S59"/>
    <mergeCell ref="O60:S60"/>
    <mergeCell ref="O49:S49"/>
    <mergeCell ref="O50:S50"/>
    <mergeCell ref="O51:S51"/>
    <mergeCell ref="O52:S52"/>
    <mergeCell ref="O53:S53"/>
    <mergeCell ref="O54:S54"/>
    <mergeCell ref="O43:S43"/>
    <mergeCell ref="O44:S44"/>
    <mergeCell ref="O45:S45"/>
    <mergeCell ref="O46:S46"/>
    <mergeCell ref="O47:S47"/>
    <mergeCell ref="O48:S48"/>
    <mergeCell ref="O37:S37"/>
    <mergeCell ref="O38:S38"/>
    <mergeCell ref="O39:S39"/>
    <mergeCell ref="O40:S40"/>
    <mergeCell ref="O41:S41"/>
    <mergeCell ref="O42:S42"/>
    <mergeCell ref="O31:S31"/>
    <mergeCell ref="O32:S32"/>
    <mergeCell ref="O33:S33"/>
    <mergeCell ref="O34:S34"/>
    <mergeCell ref="O35:S35"/>
    <mergeCell ref="O36:S36"/>
    <mergeCell ref="O25:S25"/>
    <mergeCell ref="O26:S26"/>
    <mergeCell ref="O27:S27"/>
    <mergeCell ref="O28:S28"/>
    <mergeCell ref="O29:S29"/>
    <mergeCell ref="O30:S30"/>
    <mergeCell ref="O19:S19"/>
    <mergeCell ref="O20:S20"/>
    <mergeCell ref="O21:S21"/>
    <mergeCell ref="O22:S22"/>
    <mergeCell ref="O23:S23"/>
    <mergeCell ref="O24:S24"/>
    <mergeCell ref="O15:S15"/>
    <mergeCell ref="T15:U15"/>
    <mergeCell ref="V15:W15"/>
    <mergeCell ref="O16:S16"/>
    <mergeCell ref="O17:S17"/>
    <mergeCell ref="O18:S18"/>
    <mergeCell ref="A15:B15"/>
    <mergeCell ref="E15:F15"/>
    <mergeCell ref="G15:H15"/>
    <mergeCell ref="I15:J15"/>
    <mergeCell ref="K15:L15"/>
    <mergeCell ref="M15:N15"/>
    <mergeCell ref="E11:F11"/>
    <mergeCell ref="G11:H11"/>
    <mergeCell ref="I11:J11"/>
    <mergeCell ref="N11:O11"/>
    <mergeCell ref="P11:Q11"/>
    <mergeCell ref="V11:X11"/>
    <mergeCell ref="E10:F10"/>
    <mergeCell ref="G10:H10"/>
    <mergeCell ref="I10:J10"/>
    <mergeCell ref="N10:O10"/>
    <mergeCell ref="P10:Q10"/>
    <mergeCell ref="V10:X10"/>
    <mergeCell ref="E9:F9"/>
    <mergeCell ref="G9:H9"/>
    <mergeCell ref="I9:J9"/>
    <mergeCell ref="N9:O9"/>
    <mergeCell ref="P9:Q9"/>
    <mergeCell ref="V9:X9"/>
    <mergeCell ref="E8:F8"/>
    <mergeCell ref="G8:H8"/>
    <mergeCell ref="I8:J8"/>
    <mergeCell ref="N8:O8"/>
    <mergeCell ref="P8:Q8"/>
    <mergeCell ref="V8:X8"/>
    <mergeCell ref="E7:F7"/>
    <mergeCell ref="G7:H7"/>
    <mergeCell ref="I7:J7"/>
    <mergeCell ref="N7:O7"/>
    <mergeCell ref="P7:Q7"/>
    <mergeCell ref="V7:X7"/>
    <mergeCell ref="E6:F6"/>
    <mergeCell ref="G6:H6"/>
    <mergeCell ref="I6:J6"/>
    <mergeCell ref="N6:O6"/>
    <mergeCell ref="P6:Q6"/>
    <mergeCell ref="V6:X6"/>
    <mergeCell ref="E5:F5"/>
    <mergeCell ref="G5:H5"/>
    <mergeCell ref="I5:J5"/>
    <mergeCell ref="N5:O5"/>
    <mergeCell ref="P5:Q5"/>
    <mergeCell ref="V5:X5"/>
    <mergeCell ref="E4:F4"/>
    <mergeCell ref="G4:H4"/>
    <mergeCell ref="I4:J4"/>
    <mergeCell ref="N4:O4"/>
    <mergeCell ref="P4:Q4"/>
    <mergeCell ref="V4:X4"/>
    <mergeCell ref="V2:X2"/>
    <mergeCell ref="E3:F3"/>
    <mergeCell ref="G3:H3"/>
    <mergeCell ref="I3:J3"/>
    <mergeCell ref="N3:O3"/>
    <mergeCell ref="P3:Q3"/>
    <mergeCell ref="V3:X3"/>
    <mergeCell ref="E1:F1"/>
    <mergeCell ref="G1:J1"/>
    <mergeCell ref="N1:O1"/>
    <mergeCell ref="P1:Q1"/>
    <mergeCell ref="V1:X1"/>
    <mergeCell ref="E2:F2"/>
    <mergeCell ref="G2:H2"/>
    <mergeCell ref="I2:J2"/>
    <mergeCell ref="N2:O2"/>
    <mergeCell ref="P2:Q2"/>
  </mergeCells>
  <conditionalFormatting sqref="L2:L11">
    <cfRule type="cellIs" dxfId="0" priority="1" stopIfTrue="1" operator="greaterThan">
      <formula>0</formula>
    </cfRule>
  </conditionalFormatting>
  <pageMargins left="0.23622000000000001" right="0.23622000000000001" top="0.748031" bottom="0.35433100000000001" header="0.31496099999999999" footer="0.23622000000000001"/>
  <pageSetup orientation="portrait"/>
  <headerFooter>
    <oddHeader>&amp;C&amp;"Arial,Regular"&amp;20&amp;U&amp;K000000Tournoi de classement AVVF</oddHead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48"/>
  <sheetViews>
    <sheetView showGridLines="0" workbookViewId="0">
      <selection sqref="A1:C1"/>
    </sheetView>
  </sheetViews>
  <sheetFormatPr baseColWidth="10" defaultColWidth="10.85546875" defaultRowHeight="12.75" customHeight="1" x14ac:dyDescent="0.2"/>
  <cols>
    <col min="1" max="1" width="5.7109375" style="135" customWidth="1"/>
    <col min="2" max="2" width="23" style="135" customWidth="1"/>
    <col min="3" max="3" width="63.140625" style="135" customWidth="1"/>
    <col min="4" max="256" width="10.85546875" style="135" customWidth="1"/>
  </cols>
  <sheetData>
    <row r="1" spans="1:5" ht="51.75" customHeight="1" x14ac:dyDescent="0.2">
      <c r="A1" s="323" t="s">
        <v>29</v>
      </c>
      <c r="B1" s="324"/>
      <c r="C1" s="324"/>
      <c r="D1" s="136"/>
      <c r="E1" s="136"/>
    </row>
    <row r="2" spans="1:5" ht="12.75" customHeight="1" x14ac:dyDescent="0.2">
      <c r="A2" s="137"/>
      <c r="B2" s="138"/>
      <c r="C2" s="139"/>
      <c r="D2" s="136"/>
      <c r="E2" s="136"/>
    </row>
    <row r="3" spans="1:5" ht="51" customHeight="1" x14ac:dyDescent="0.2">
      <c r="A3" s="140">
        <v>1</v>
      </c>
      <c r="B3" s="141" t="s">
        <v>30</v>
      </c>
      <c r="C3" s="142" t="s">
        <v>31</v>
      </c>
      <c r="D3" s="136"/>
      <c r="E3" s="136"/>
    </row>
    <row r="4" spans="1:5" ht="12.75" customHeight="1" x14ac:dyDescent="0.2">
      <c r="A4" s="143"/>
      <c r="B4" s="144"/>
      <c r="C4" s="145"/>
      <c r="D4" s="136"/>
      <c r="E4" s="136"/>
    </row>
    <row r="5" spans="1:5" ht="25.5" customHeight="1" x14ac:dyDescent="0.2">
      <c r="A5" s="140">
        <v>2</v>
      </c>
      <c r="B5" s="141" t="s">
        <v>32</v>
      </c>
      <c r="C5" s="142" t="s">
        <v>33</v>
      </c>
      <c r="D5" s="136"/>
      <c r="E5" s="136"/>
    </row>
    <row r="6" spans="1:5" ht="12.75" customHeight="1" x14ac:dyDescent="0.2">
      <c r="A6" s="143"/>
      <c r="B6" s="144"/>
      <c r="C6" s="145"/>
      <c r="D6" s="136"/>
      <c r="E6" s="136"/>
    </row>
    <row r="7" spans="1:5" ht="51" customHeight="1" x14ac:dyDescent="0.2">
      <c r="A7" s="140">
        <v>3</v>
      </c>
      <c r="B7" s="141" t="s">
        <v>34</v>
      </c>
      <c r="C7" s="142" t="s">
        <v>35</v>
      </c>
      <c r="D7" s="136"/>
      <c r="E7" s="136"/>
    </row>
    <row r="8" spans="1:5" ht="12.75" customHeight="1" x14ac:dyDescent="0.2">
      <c r="A8" s="143"/>
      <c r="B8" s="144"/>
      <c r="C8" s="145"/>
      <c r="D8" s="136"/>
      <c r="E8" s="136"/>
    </row>
    <row r="9" spans="1:5" ht="38.25" customHeight="1" x14ac:dyDescent="0.2">
      <c r="A9" s="140">
        <v>4</v>
      </c>
      <c r="B9" s="141" t="s">
        <v>36</v>
      </c>
      <c r="C9" s="142" t="s">
        <v>37</v>
      </c>
      <c r="D9" s="136"/>
      <c r="E9" s="136"/>
    </row>
    <row r="10" spans="1:5" ht="12.75" customHeight="1" x14ac:dyDescent="0.2">
      <c r="A10" s="143"/>
      <c r="B10" s="144"/>
      <c r="C10" s="145"/>
      <c r="D10" s="136"/>
      <c r="E10" s="136"/>
    </row>
    <row r="11" spans="1:5" ht="51" customHeight="1" x14ac:dyDescent="0.2">
      <c r="A11" s="140">
        <v>5</v>
      </c>
      <c r="B11" s="141" t="s">
        <v>38</v>
      </c>
      <c r="C11" s="142" t="s">
        <v>39</v>
      </c>
      <c r="D11" s="136"/>
      <c r="E11" s="136"/>
    </row>
    <row r="12" spans="1:5" ht="12.75" customHeight="1" x14ac:dyDescent="0.2">
      <c r="A12" s="143"/>
      <c r="B12" s="144"/>
      <c r="C12" s="145"/>
      <c r="D12" s="136"/>
      <c r="E12" s="136"/>
    </row>
    <row r="13" spans="1:5" ht="89.25" customHeight="1" x14ac:dyDescent="0.2">
      <c r="A13" s="140">
        <v>6</v>
      </c>
      <c r="B13" s="146" t="s">
        <v>40</v>
      </c>
      <c r="C13" s="142" t="s">
        <v>41</v>
      </c>
      <c r="D13" s="136"/>
      <c r="E13" s="136"/>
    </row>
    <row r="14" spans="1:5" ht="12.75" customHeight="1" x14ac:dyDescent="0.2">
      <c r="A14" s="143"/>
      <c r="B14" s="136"/>
      <c r="C14" s="147"/>
      <c r="D14" s="136"/>
      <c r="E14" s="136"/>
    </row>
    <row r="15" spans="1:5" ht="51" customHeight="1" x14ac:dyDescent="0.2">
      <c r="A15" s="140">
        <v>7</v>
      </c>
      <c r="B15" s="148" t="s">
        <v>42</v>
      </c>
      <c r="C15" s="149" t="s">
        <v>43</v>
      </c>
      <c r="D15" s="150"/>
      <c r="E15" s="136"/>
    </row>
    <row r="16" spans="1:5" ht="12.75" customHeight="1" x14ac:dyDescent="0.2">
      <c r="A16" s="143"/>
      <c r="B16" s="144"/>
      <c r="C16" s="151"/>
      <c r="D16" s="136"/>
      <c r="E16" s="136"/>
    </row>
    <row r="17" spans="1:5" ht="38.25" customHeight="1" x14ac:dyDescent="0.2">
      <c r="A17" s="140">
        <v>8</v>
      </c>
      <c r="B17" s="141" t="s">
        <v>44</v>
      </c>
      <c r="C17" s="142" t="s">
        <v>45</v>
      </c>
      <c r="D17" s="136"/>
      <c r="E17" s="136"/>
    </row>
    <row r="18" spans="1:5" ht="12.75" customHeight="1" x14ac:dyDescent="0.2">
      <c r="A18" s="143"/>
      <c r="B18" s="144"/>
      <c r="C18" s="145"/>
      <c r="D18" s="136"/>
      <c r="E18" s="136"/>
    </row>
    <row r="19" spans="1:5" ht="13.7" customHeight="1" x14ac:dyDescent="0.2">
      <c r="A19" s="140">
        <v>9</v>
      </c>
      <c r="B19" s="141" t="s">
        <v>46</v>
      </c>
      <c r="C19" s="142" t="s">
        <v>47</v>
      </c>
      <c r="D19" s="136"/>
      <c r="E19" s="136"/>
    </row>
    <row r="20" spans="1:5" ht="13.7" customHeight="1" x14ac:dyDescent="0.2">
      <c r="A20" s="143"/>
      <c r="B20" s="144"/>
      <c r="C20" s="142" t="s">
        <v>48</v>
      </c>
      <c r="D20" s="136"/>
      <c r="E20" s="136"/>
    </row>
    <row r="21" spans="1:5" ht="13.7" customHeight="1" x14ac:dyDescent="0.2">
      <c r="A21" s="143"/>
      <c r="B21" s="144"/>
      <c r="C21" s="142" t="s">
        <v>49</v>
      </c>
      <c r="D21" s="136"/>
      <c r="E21" s="136"/>
    </row>
    <row r="22" spans="1:5" ht="13.7" customHeight="1" x14ac:dyDescent="0.2">
      <c r="A22" s="137"/>
      <c r="B22" s="136"/>
      <c r="C22" s="152" t="s">
        <v>50</v>
      </c>
      <c r="D22" s="136"/>
      <c r="E22" s="136"/>
    </row>
    <row r="23" spans="1:5" ht="12.75" customHeight="1" x14ac:dyDescent="0.2">
      <c r="A23" s="137"/>
      <c r="B23" s="136"/>
      <c r="C23" s="153" t="s">
        <v>51</v>
      </c>
      <c r="D23" s="136"/>
      <c r="E23" s="136"/>
    </row>
    <row r="24" spans="1:5" ht="12.75" customHeight="1" x14ac:dyDescent="0.2">
      <c r="A24" s="136"/>
      <c r="B24" s="136"/>
      <c r="C24" s="153" t="s">
        <v>52</v>
      </c>
      <c r="D24" s="136"/>
      <c r="E24" s="136"/>
    </row>
    <row r="25" spans="1:5" ht="12.75" customHeight="1" x14ac:dyDescent="0.2">
      <c r="A25" s="136"/>
      <c r="B25" s="136"/>
      <c r="C25" s="153" t="s">
        <v>53</v>
      </c>
      <c r="D25" s="136"/>
      <c r="E25" s="136"/>
    </row>
    <row r="26" spans="1:5" ht="12.75" customHeight="1" x14ac:dyDescent="0.2">
      <c r="A26" s="136"/>
      <c r="B26" s="136"/>
      <c r="C26" s="153" t="s">
        <v>54</v>
      </c>
      <c r="D26" s="136"/>
      <c r="E26" s="136"/>
    </row>
    <row r="27" spans="1:5" ht="12.75" customHeight="1" x14ac:dyDescent="0.2">
      <c r="A27" s="136"/>
      <c r="B27" s="136"/>
      <c r="C27" s="153" t="s">
        <v>55</v>
      </c>
      <c r="D27" s="136"/>
      <c r="E27" s="136"/>
    </row>
    <row r="28" spans="1:5" ht="12.75" customHeight="1" x14ac:dyDescent="0.2">
      <c r="A28" s="136"/>
      <c r="B28" s="136"/>
      <c r="C28" s="153" t="s">
        <v>56</v>
      </c>
      <c r="D28" s="136"/>
      <c r="E28" s="136"/>
    </row>
    <row r="29" spans="1:5" ht="12.75" customHeight="1" x14ac:dyDescent="0.2">
      <c r="A29" s="136"/>
      <c r="B29" s="136"/>
      <c r="C29" s="153" t="s">
        <v>57</v>
      </c>
      <c r="D29" s="136"/>
      <c r="E29" s="136"/>
    </row>
    <row r="30" spans="1:5" ht="12.75" customHeight="1" x14ac:dyDescent="0.2">
      <c r="A30" s="136"/>
      <c r="B30" s="136"/>
      <c r="C30" s="153" t="s">
        <v>58</v>
      </c>
      <c r="D30" s="136"/>
      <c r="E30" s="136"/>
    </row>
    <row r="31" spans="1:5" ht="12.75" customHeight="1" x14ac:dyDescent="0.2">
      <c r="A31" s="136"/>
      <c r="B31" s="136"/>
      <c r="C31" s="153" t="s">
        <v>59</v>
      </c>
      <c r="D31" s="136"/>
      <c r="E31" s="136"/>
    </row>
    <row r="32" spans="1:5" ht="12.75" customHeight="1" x14ac:dyDescent="0.2">
      <c r="A32" s="136"/>
      <c r="B32" s="136"/>
      <c r="C32" s="153" t="s">
        <v>60</v>
      </c>
      <c r="D32" s="136"/>
      <c r="E32" s="136"/>
    </row>
    <row r="33" spans="1:5" ht="12.75" customHeight="1" x14ac:dyDescent="0.2">
      <c r="A33" s="136"/>
      <c r="B33" s="136"/>
      <c r="C33" s="153" t="s">
        <v>61</v>
      </c>
      <c r="D33" s="136"/>
      <c r="E33" s="136"/>
    </row>
    <row r="34" spans="1:5" ht="12.75" customHeight="1" x14ac:dyDescent="0.2">
      <c r="A34" s="136"/>
      <c r="B34" s="136"/>
      <c r="C34" s="153" t="s">
        <v>62</v>
      </c>
      <c r="D34" s="136"/>
      <c r="E34" s="136"/>
    </row>
    <row r="35" spans="1:5" ht="12.75" customHeight="1" x14ac:dyDescent="0.2">
      <c r="A35" s="136"/>
      <c r="B35" s="136"/>
      <c r="C35" s="153" t="s">
        <v>63</v>
      </c>
      <c r="D35" s="136"/>
      <c r="E35" s="136"/>
    </row>
    <row r="36" spans="1:5" ht="12.75" customHeight="1" x14ac:dyDescent="0.2">
      <c r="A36" s="136"/>
      <c r="B36" s="136"/>
      <c r="C36" s="153" t="s">
        <v>64</v>
      </c>
      <c r="D36" s="136"/>
      <c r="E36" s="136"/>
    </row>
    <row r="37" spans="1:5" ht="12.75" customHeight="1" x14ac:dyDescent="0.2">
      <c r="A37" s="136"/>
      <c r="B37" s="136"/>
      <c r="C37" s="153" t="s">
        <v>65</v>
      </c>
      <c r="D37" s="136"/>
      <c r="E37" s="136"/>
    </row>
    <row r="38" spans="1:5" ht="12.75" customHeight="1" x14ac:dyDescent="0.2">
      <c r="A38" s="136"/>
      <c r="B38" s="136"/>
      <c r="C38" s="153" t="s">
        <v>66</v>
      </c>
      <c r="D38" s="136"/>
      <c r="E38" s="136"/>
    </row>
    <row r="39" spans="1:5" ht="12.75" customHeight="1" x14ac:dyDescent="0.2">
      <c r="A39" s="136"/>
      <c r="B39" s="136"/>
      <c r="C39" s="153" t="s">
        <v>67</v>
      </c>
      <c r="D39" s="136"/>
      <c r="E39" s="136"/>
    </row>
    <row r="40" spans="1:5" ht="12.75" customHeight="1" x14ac:dyDescent="0.2">
      <c r="A40" s="136"/>
      <c r="B40" s="136"/>
      <c r="C40" s="153" t="s">
        <v>68</v>
      </c>
      <c r="D40" s="136"/>
      <c r="E40" s="136"/>
    </row>
    <row r="41" spans="1:5" ht="12.75" customHeight="1" x14ac:dyDescent="0.2">
      <c r="A41" s="136"/>
      <c r="B41" s="136"/>
      <c r="C41" s="153" t="s">
        <v>69</v>
      </c>
      <c r="D41" s="136"/>
      <c r="E41" s="136"/>
    </row>
    <row r="42" spans="1:5" ht="12.75" customHeight="1" x14ac:dyDescent="0.2">
      <c r="A42" s="136"/>
      <c r="B42" s="136"/>
      <c r="C42" s="153" t="s">
        <v>70</v>
      </c>
      <c r="D42" s="136"/>
      <c r="E42" s="136"/>
    </row>
    <row r="43" spans="1:5" ht="12.75" customHeight="1" x14ac:dyDescent="0.2">
      <c r="A43" s="136"/>
      <c r="B43" s="136"/>
      <c r="C43" s="153" t="s">
        <v>71</v>
      </c>
      <c r="D43" s="136"/>
      <c r="E43" s="136"/>
    </row>
    <row r="44" spans="1:5" ht="12.75" customHeight="1" x14ac:dyDescent="0.2">
      <c r="A44" s="136"/>
      <c r="B44" s="136"/>
      <c r="C44" s="153" t="s">
        <v>72</v>
      </c>
      <c r="D44" s="136"/>
      <c r="E44" s="136"/>
    </row>
    <row r="45" spans="1:5" ht="12.75" customHeight="1" x14ac:dyDescent="0.2">
      <c r="A45" s="136"/>
      <c r="B45" s="136"/>
      <c r="C45" s="153" t="s">
        <v>73</v>
      </c>
      <c r="D45" s="136"/>
      <c r="E45" s="136"/>
    </row>
    <row r="46" spans="1:5" ht="12.75" customHeight="1" x14ac:dyDescent="0.2">
      <c r="A46" s="136"/>
      <c r="B46" s="136"/>
      <c r="C46" s="153" t="s">
        <v>74</v>
      </c>
      <c r="D46" s="136"/>
      <c r="E46" s="136"/>
    </row>
    <row r="47" spans="1:5" ht="12.75" customHeight="1" x14ac:dyDescent="0.2">
      <c r="A47" s="136"/>
      <c r="B47" s="136"/>
      <c r="C47" s="153" t="s">
        <v>75</v>
      </c>
      <c r="D47" s="136"/>
      <c r="E47" s="136"/>
    </row>
    <row r="48" spans="1:5" ht="12.75" customHeight="1" x14ac:dyDescent="0.2">
      <c r="A48" s="136"/>
      <c r="B48" s="136"/>
      <c r="C48" s="153" t="s">
        <v>76</v>
      </c>
      <c r="D48" s="136"/>
      <c r="E48" s="136"/>
    </row>
  </sheetData>
  <mergeCells count="1">
    <mergeCell ref="A1:C1"/>
  </mergeCells>
  <pageMargins left="0.59055100000000005" right="0.59055100000000005" top="0.98425200000000002" bottom="0.98425200000000002" header="0.51181100000000002" footer="0.51181100000000002"/>
  <pageSetup orientation="portrait"/>
  <headerFooter>
    <oddFooter>&amp;R&amp;"Arial,Regular"&amp;10&amp;K00000010.09.17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47"/>
  <sheetViews>
    <sheetView showGridLines="0" workbookViewId="0"/>
  </sheetViews>
  <sheetFormatPr baseColWidth="10" defaultColWidth="10.85546875" defaultRowHeight="12.75" customHeight="1" x14ac:dyDescent="0.2"/>
  <cols>
    <col min="1" max="1" width="8.28515625" style="154" customWidth="1"/>
    <col min="2" max="2" width="37" style="154" customWidth="1"/>
    <col min="3" max="3" width="2.85546875" style="154" customWidth="1"/>
    <col min="4" max="7" width="8.7109375" style="154" customWidth="1"/>
    <col min="8" max="8" width="3.85546875" style="154" customWidth="1"/>
    <col min="9" max="10" width="5.140625" style="154" customWidth="1"/>
    <col min="11" max="11" width="4.28515625" style="154" customWidth="1"/>
    <col min="12" max="13" width="5.140625" style="154" customWidth="1"/>
    <col min="14" max="14" width="3.42578125" style="154" customWidth="1"/>
    <col min="15" max="16" width="5" style="154" customWidth="1"/>
    <col min="17" max="17" width="3.42578125" style="154" customWidth="1"/>
    <col min="18" max="19" width="5.28515625" style="154" customWidth="1"/>
    <col min="20" max="20" width="4" style="154" customWidth="1"/>
    <col min="21" max="22" width="5.28515625" style="154" customWidth="1"/>
    <col min="23" max="256" width="10.85546875" style="154" customWidth="1"/>
  </cols>
  <sheetData>
    <row r="1" spans="1:22" ht="70.5" customHeight="1" x14ac:dyDescent="0.2">
      <c r="A1" s="344" t="s">
        <v>77</v>
      </c>
      <c r="B1" s="345"/>
      <c r="C1" s="346"/>
      <c r="D1" s="345"/>
      <c r="E1" s="345"/>
      <c r="F1" s="345"/>
      <c r="G1" s="347"/>
      <c r="H1" s="155"/>
      <c r="I1" s="325"/>
      <c r="J1" s="326"/>
      <c r="K1" s="155"/>
      <c r="L1" s="325"/>
      <c r="M1" s="326"/>
      <c r="N1" s="155"/>
      <c r="O1" s="325"/>
      <c r="P1" s="332"/>
      <c r="Q1" s="155"/>
      <c r="R1" s="325"/>
      <c r="S1" s="332"/>
      <c r="T1" s="155"/>
      <c r="U1" s="325"/>
      <c r="V1" s="331"/>
    </row>
    <row r="2" spans="1:22" ht="17.100000000000001" customHeight="1" x14ac:dyDescent="0.2">
      <c r="A2" s="156" t="s">
        <v>78</v>
      </c>
      <c r="B2" s="156" t="s">
        <v>79</v>
      </c>
      <c r="C2" s="157"/>
      <c r="D2" s="339" t="s">
        <v>80</v>
      </c>
      <c r="E2" s="340"/>
      <c r="F2" s="340"/>
      <c r="G2" s="341"/>
      <c r="H2" s="158"/>
      <c r="I2" s="329" t="s">
        <v>81</v>
      </c>
      <c r="J2" s="330"/>
      <c r="K2" s="158"/>
      <c r="L2" s="327" t="s">
        <v>82</v>
      </c>
      <c r="M2" s="330"/>
      <c r="N2" s="159"/>
      <c r="O2" s="327" t="s">
        <v>83</v>
      </c>
      <c r="P2" s="328"/>
      <c r="Q2" s="158"/>
      <c r="R2" s="327" t="s">
        <v>84</v>
      </c>
      <c r="S2" s="328"/>
      <c r="T2" s="159"/>
      <c r="U2" s="327" t="s">
        <v>85</v>
      </c>
      <c r="V2" s="328"/>
    </row>
    <row r="3" spans="1:22" ht="17.100000000000001" customHeight="1" x14ac:dyDescent="0.2">
      <c r="A3" s="160"/>
      <c r="B3" s="160"/>
      <c r="C3" s="157"/>
      <c r="D3" s="161" t="s">
        <v>86</v>
      </c>
      <c r="E3" s="162" t="s">
        <v>87</v>
      </c>
      <c r="F3" s="162" t="s">
        <v>88</v>
      </c>
      <c r="G3" s="163" t="s">
        <v>89</v>
      </c>
      <c r="H3" s="164"/>
      <c r="I3" s="165">
        <v>1</v>
      </c>
      <c r="J3" s="165">
        <v>10</v>
      </c>
      <c r="K3" s="164"/>
      <c r="L3" s="166">
        <v>1</v>
      </c>
      <c r="M3" s="166">
        <v>8</v>
      </c>
      <c r="N3" s="164"/>
      <c r="O3" s="167">
        <v>1</v>
      </c>
      <c r="P3" s="167">
        <v>6</v>
      </c>
      <c r="Q3" s="164"/>
      <c r="R3" s="167">
        <v>1</v>
      </c>
      <c r="S3" s="167">
        <v>4</v>
      </c>
      <c r="T3" s="159"/>
      <c r="U3" s="167">
        <v>1</v>
      </c>
      <c r="V3" s="167">
        <v>2</v>
      </c>
    </row>
    <row r="4" spans="1:22" ht="17.100000000000001" customHeight="1" x14ac:dyDescent="0.2">
      <c r="A4" s="168" t="s">
        <v>28</v>
      </c>
      <c r="B4" s="169"/>
      <c r="C4" s="157"/>
      <c r="D4" s="170" t="s">
        <v>90</v>
      </c>
      <c r="E4" s="171" t="s">
        <v>91</v>
      </c>
      <c r="F4" s="171" t="s">
        <v>92</v>
      </c>
      <c r="G4" s="172" t="s">
        <v>93</v>
      </c>
      <c r="H4" s="164"/>
      <c r="I4" s="165">
        <v>2</v>
      </c>
      <c r="J4" s="165">
        <v>9</v>
      </c>
      <c r="K4" s="164"/>
      <c r="L4" s="166">
        <v>2</v>
      </c>
      <c r="M4" s="166">
        <v>7</v>
      </c>
      <c r="N4" s="164"/>
      <c r="O4" s="167">
        <v>2</v>
      </c>
      <c r="P4" s="167">
        <v>5</v>
      </c>
      <c r="Q4" s="164"/>
      <c r="R4" s="167">
        <v>2</v>
      </c>
      <c r="S4" s="167">
        <v>3</v>
      </c>
      <c r="T4" s="173"/>
      <c r="U4" s="174"/>
      <c r="V4" s="175"/>
    </row>
    <row r="5" spans="1:22" ht="17.100000000000001" customHeight="1" x14ac:dyDescent="0.2">
      <c r="A5" s="176"/>
      <c r="B5" s="177"/>
      <c r="C5" s="157"/>
      <c r="D5" s="170" t="s">
        <v>94</v>
      </c>
      <c r="E5" s="171" t="s">
        <v>95</v>
      </c>
      <c r="F5" s="171" t="s">
        <v>96</v>
      </c>
      <c r="G5" s="172" t="s">
        <v>97</v>
      </c>
      <c r="H5" s="164"/>
      <c r="I5" s="165">
        <v>3</v>
      </c>
      <c r="J5" s="165">
        <v>8</v>
      </c>
      <c r="K5" s="164"/>
      <c r="L5" s="166">
        <v>3</v>
      </c>
      <c r="M5" s="166">
        <v>6</v>
      </c>
      <c r="N5" s="164"/>
      <c r="O5" s="167">
        <v>3</v>
      </c>
      <c r="P5" s="167">
        <v>4</v>
      </c>
      <c r="Q5" s="164"/>
      <c r="R5" s="167">
        <v>1</v>
      </c>
      <c r="S5" s="167">
        <v>2</v>
      </c>
      <c r="T5" s="173"/>
      <c r="U5" s="178"/>
      <c r="V5" s="179"/>
    </row>
    <row r="6" spans="1:22" ht="17.100000000000001" customHeight="1" x14ac:dyDescent="0.2">
      <c r="A6" s="168" t="s">
        <v>98</v>
      </c>
      <c r="B6" s="169"/>
      <c r="C6" s="157"/>
      <c r="D6" s="170" t="s">
        <v>99</v>
      </c>
      <c r="E6" s="171" t="s">
        <v>100</v>
      </c>
      <c r="F6" s="171" t="s">
        <v>101</v>
      </c>
      <c r="G6" s="172" t="s">
        <v>102</v>
      </c>
      <c r="H6" s="164"/>
      <c r="I6" s="165">
        <v>4</v>
      </c>
      <c r="J6" s="165">
        <v>7</v>
      </c>
      <c r="K6" s="164"/>
      <c r="L6" s="166">
        <v>4</v>
      </c>
      <c r="M6" s="166">
        <v>5</v>
      </c>
      <c r="N6" s="164"/>
      <c r="O6" s="167">
        <v>1</v>
      </c>
      <c r="P6" s="167">
        <v>4</v>
      </c>
      <c r="Q6" s="164"/>
      <c r="R6" s="167">
        <v>3</v>
      </c>
      <c r="S6" s="167">
        <v>4</v>
      </c>
      <c r="T6" s="173"/>
      <c r="U6" s="178"/>
      <c r="V6" s="179"/>
    </row>
    <row r="7" spans="1:22" ht="17.100000000000001" customHeight="1" x14ac:dyDescent="0.2">
      <c r="A7" s="176"/>
      <c r="B7" s="177"/>
      <c r="C7" s="157"/>
      <c r="D7" s="170" t="s">
        <v>103</v>
      </c>
      <c r="E7" s="171" t="s">
        <v>104</v>
      </c>
      <c r="F7" s="171" t="s">
        <v>105</v>
      </c>
      <c r="G7" s="172" t="s">
        <v>106</v>
      </c>
      <c r="H7" s="164"/>
      <c r="I7" s="165">
        <v>5</v>
      </c>
      <c r="J7" s="165">
        <v>6</v>
      </c>
      <c r="K7" s="164"/>
      <c r="L7" s="166">
        <v>1</v>
      </c>
      <c r="M7" s="166">
        <v>6</v>
      </c>
      <c r="N7" s="164"/>
      <c r="O7" s="167">
        <v>2</v>
      </c>
      <c r="P7" s="167">
        <v>3</v>
      </c>
      <c r="Q7" s="164"/>
      <c r="R7" s="167">
        <v>1</v>
      </c>
      <c r="S7" s="167">
        <v>3</v>
      </c>
      <c r="T7" s="173"/>
      <c r="U7" s="178"/>
      <c r="V7" s="179"/>
    </row>
    <row r="8" spans="1:22" ht="17.100000000000001" customHeight="1" x14ac:dyDescent="0.2">
      <c r="A8" s="168" t="s">
        <v>107</v>
      </c>
      <c r="B8" s="169"/>
      <c r="C8" s="157"/>
      <c r="D8" s="170" t="s">
        <v>108</v>
      </c>
      <c r="E8" s="171" t="s">
        <v>109</v>
      </c>
      <c r="F8" s="171" t="s">
        <v>110</v>
      </c>
      <c r="G8" s="172" t="s">
        <v>111</v>
      </c>
      <c r="H8" s="164"/>
      <c r="I8" s="165">
        <v>1</v>
      </c>
      <c r="J8" s="165">
        <v>9</v>
      </c>
      <c r="K8" s="164"/>
      <c r="L8" s="166">
        <v>2</v>
      </c>
      <c r="M8" s="166">
        <v>5</v>
      </c>
      <c r="N8" s="164"/>
      <c r="O8" s="167">
        <v>5</v>
      </c>
      <c r="P8" s="167">
        <v>6</v>
      </c>
      <c r="Q8" s="164"/>
      <c r="R8" s="167">
        <v>2</v>
      </c>
      <c r="S8" s="167">
        <v>4</v>
      </c>
      <c r="T8" s="173"/>
      <c r="U8" s="178"/>
      <c r="V8" s="179"/>
    </row>
    <row r="9" spans="1:22" ht="17.100000000000001" customHeight="1" x14ac:dyDescent="0.2">
      <c r="A9" s="176"/>
      <c r="B9" s="177"/>
      <c r="C9" s="157"/>
      <c r="D9" s="180" t="s">
        <v>112</v>
      </c>
      <c r="E9" s="181" t="s">
        <v>113</v>
      </c>
      <c r="F9" s="181" t="s">
        <v>114</v>
      </c>
      <c r="G9" s="182" t="s">
        <v>115</v>
      </c>
      <c r="H9" s="164"/>
      <c r="I9" s="165">
        <v>2</v>
      </c>
      <c r="J9" s="165">
        <v>10</v>
      </c>
      <c r="K9" s="164"/>
      <c r="L9" s="166">
        <v>3</v>
      </c>
      <c r="M9" s="166">
        <v>4</v>
      </c>
      <c r="N9" s="164"/>
      <c r="O9" s="167">
        <v>1</v>
      </c>
      <c r="P9" s="167">
        <v>5</v>
      </c>
      <c r="Q9" s="183"/>
      <c r="R9" s="184"/>
      <c r="S9" s="184"/>
      <c r="T9" s="185"/>
      <c r="U9" s="179"/>
      <c r="V9" s="186"/>
    </row>
    <row r="10" spans="1:22" ht="17.100000000000001" customHeight="1" x14ac:dyDescent="0.2">
      <c r="A10" s="168" t="s">
        <v>116</v>
      </c>
      <c r="B10" s="169"/>
      <c r="C10" s="187"/>
      <c r="D10" s="188"/>
      <c r="E10" s="189"/>
      <c r="F10" s="189"/>
      <c r="G10" s="190"/>
      <c r="H10" s="191"/>
      <c r="I10" s="165">
        <v>3</v>
      </c>
      <c r="J10" s="165">
        <v>7</v>
      </c>
      <c r="K10" s="164"/>
      <c r="L10" s="166">
        <v>7</v>
      </c>
      <c r="M10" s="166">
        <v>8</v>
      </c>
      <c r="N10" s="164"/>
      <c r="O10" s="167">
        <v>2</v>
      </c>
      <c r="P10" s="167">
        <v>4</v>
      </c>
      <c r="Q10" s="183"/>
      <c r="R10" s="185"/>
      <c r="S10" s="185"/>
      <c r="T10" s="185"/>
      <c r="U10" s="179"/>
      <c r="V10" s="186"/>
    </row>
    <row r="11" spans="1:22" ht="17.100000000000001" customHeight="1" x14ac:dyDescent="0.2">
      <c r="A11" s="176"/>
      <c r="B11" s="177"/>
      <c r="C11" s="187"/>
      <c r="D11" s="192"/>
      <c r="E11" s="339" t="s">
        <v>117</v>
      </c>
      <c r="F11" s="340"/>
      <c r="G11" s="341"/>
      <c r="H11" s="158"/>
      <c r="I11" s="165">
        <v>4</v>
      </c>
      <c r="J11" s="165">
        <v>6</v>
      </c>
      <c r="K11" s="158"/>
      <c r="L11" s="167">
        <v>1</v>
      </c>
      <c r="M11" s="167">
        <v>4</v>
      </c>
      <c r="N11" s="158"/>
      <c r="O11" s="167">
        <v>3</v>
      </c>
      <c r="P11" s="167">
        <v>6</v>
      </c>
      <c r="Q11" s="193"/>
      <c r="R11" s="185"/>
      <c r="S11" s="185"/>
      <c r="T11" s="185"/>
      <c r="U11" s="179"/>
      <c r="V11" s="186"/>
    </row>
    <row r="12" spans="1:22" ht="17.100000000000001" customHeight="1" x14ac:dyDescent="0.2">
      <c r="A12" s="168" t="s">
        <v>26</v>
      </c>
      <c r="B12" s="169"/>
      <c r="C12" s="187"/>
      <c r="D12" s="192"/>
      <c r="E12" s="161" t="s">
        <v>87</v>
      </c>
      <c r="F12" s="162" t="s">
        <v>88</v>
      </c>
      <c r="G12" s="163" t="s">
        <v>89</v>
      </c>
      <c r="H12" s="164"/>
      <c r="I12" s="165">
        <v>5</v>
      </c>
      <c r="J12" s="165">
        <v>8</v>
      </c>
      <c r="K12" s="164"/>
      <c r="L12" s="166">
        <v>2</v>
      </c>
      <c r="M12" s="166">
        <v>3</v>
      </c>
      <c r="N12" s="164"/>
      <c r="O12" s="167">
        <v>1</v>
      </c>
      <c r="P12" s="167">
        <v>3</v>
      </c>
      <c r="Q12" s="183"/>
      <c r="R12" s="185"/>
      <c r="S12" s="185"/>
      <c r="T12" s="194"/>
      <c r="U12" s="186"/>
      <c r="V12" s="186"/>
    </row>
    <row r="13" spans="1:22" ht="17.100000000000001" customHeight="1" x14ac:dyDescent="0.2">
      <c r="A13" s="176"/>
      <c r="B13" s="177"/>
      <c r="C13" s="187"/>
      <c r="D13" s="192"/>
      <c r="E13" s="170" t="s">
        <v>90</v>
      </c>
      <c r="F13" s="171" t="s">
        <v>91</v>
      </c>
      <c r="G13" s="172" t="s">
        <v>92</v>
      </c>
      <c r="H13" s="164"/>
      <c r="I13" s="165">
        <v>1</v>
      </c>
      <c r="J13" s="165">
        <v>8</v>
      </c>
      <c r="K13" s="164"/>
      <c r="L13" s="166">
        <v>5</v>
      </c>
      <c r="M13" s="166">
        <v>8</v>
      </c>
      <c r="N13" s="164"/>
      <c r="O13" s="167">
        <v>2</v>
      </c>
      <c r="P13" s="167">
        <v>6</v>
      </c>
      <c r="Q13" s="183"/>
      <c r="R13" s="185"/>
      <c r="S13" s="185"/>
      <c r="T13" s="194"/>
      <c r="U13" s="186"/>
      <c r="V13" s="186"/>
    </row>
    <row r="14" spans="1:22" ht="17.100000000000001" customHeight="1" x14ac:dyDescent="0.2">
      <c r="A14" s="168" t="s">
        <v>118</v>
      </c>
      <c r="B14" s="169"/>
      <c r="C14" s="187"/>
      <c r="D14" s="192"/>
      <c r="E14" s="170" t="s">
        <v>94</v>
      </c>
      <c r="F14" s="171" t="s">
        <v>95</v>
      </c>
      <c r="G14" s="172" t="s">
        <v>97</v>
      </c>
      <c r="H14" s="164"/>
      <c r="I14" s="165">
        <v>2</v>
      </c>
      <c r="J14" s="165">
        <v>7</v>
      </c>
      <c r="K14" s="164"/>
      <c r="L14" s="166">
        <v>6</v>
      </c>
      <c r="M14" s="166">
        <v>7</v>
      </c>
      <c r="N14" s="164"/>
      <c r="O14" s="167">
        <v>4</v>
      </c>
      <c r="P14" s="167">
        <v>5</v>
      </c>
      <c r="Q14" s="183"/>
      <c r="R14" s="185"/>
      <c r="S14" s="185"/>
      <c r="T14" s="194"/>
      <c r="U14" s="186"/>
      <c r="V14" s="186"/>
    </row>
    <row r="15" spans="1:22" ht="17.100000000000001" customHeight="1" x14ac:dyDescent="0.2">
      <c r="A15" s="176"/>
      <c r="B15" s="177"/>
      <c r="C15" s="187"/>
      <c r="D15" s="192"/>
      <c r="E15" s="170" t="s">
        <v>99</v>
      </c>
      <c r="F15" s="171" t="s">
        <v>101</v>
      </c>
      <c r="G15" s="172" t="s">
        <v>102</v>
      </c>
      <c r="H15" s="164"/>
      <c r="I15" s="165">
        <v>3</v>
      </c>
      <c r="J15" s="165">
        <v>10</v>
      </c>
      <c r="K15" s="164"/>
      <c r="L15" s="166">
        <v>1</v>
      </c>
      <c r="M15" s="166">
        <v>2</v>
      </c>
      <c r="N15" s="164"/>
      <c r="O15" s="167">
        <v>1</v>
      </c>
      <c r="P15" s="167">
        <v>2</v>
      </c>
      <c r="Q15" s="183"/>
      <c r="R15" s="185"/>
      <c r="S15" s="185"/>
      <c r="T15" s="194"/>
      <c r="U15" s="186"/>
      <c r="V15" s="186"/>
    </row>
    <row r="16" spans="1:22" ht="17.100000000000001" customHeight="1" x14ac:dyDescent="0.2">
      <c r="A16" s="168" t="s">
        <v>119</v>
      </c>
      <c r="B16" s="169"/>
      <c r="C16" s="187"/>
      <c r="D16" s="192"/>
      <c r="E16" s="170" t="s">
        <v>103</v>
      </c>
      <c r="F16" s="171" t="s">
        <v>104</v>
      </c>
      <c r="G16" s="172" t="s">
        <v>105</v>
      </c>
      <c r="H16" s="164"/>
      <c r="I16" s="165">
        <v>4</v>
      </c>
      <c r="J16" s="165">
        <v>5</v>
      </c>
      <c r="K16" s="164"/>
      <c r="L16" s="166">
        <v>3</v>
      </c>
      <c r="M16" s="166">
        <v>8</v>
      </c>
      <c r="N16" s="164"/>
      <c r="O16" s="167">
        <v>3</v>
      </c>
      <c r="P16" s="167">
        <v>5</v>
      </c>
      <c r="Q16" s="183"/>
      <c r="R16" s="185"/>
      <c r="S16" s="185"/>
      <c r="T16" s="194"/>
      <c r="U16" s="186"/>
      <c r="V16" s="186"/>
    </row>
    <row r="17" spans="1:22" ht="17.100000000000001" customHeight="1" x14ac:dyDescent="0.2">
      <c r="A17" s="176"/>
      <c r="B17" s="177"/>
      <c r="C17" s="187"/>
      <c r="D17" s="192"/>
      <c r="E17" s="170" t="s">
        <v>108</v>
      </c>
      <c r="F17" s="171" t="s">
        <v>109</v>
      </c>
      <c r="G17" s="172" t="s">
        <v>110</v>
      </c>
      <c r="H17" s="164"/>
      <c r="I17" s="165">
        <v>6</v>
      </c>
      <c r="J17" s="165">
        <v>9</v>
      </c>
      <c r="K17" s="164"/>
      <c r="L17" s="166">
        <v>4</v>
      </c>
      <c r="M17" s="166">
        <v>6</v>
      </c>
      <c r="N17" s="164"/>
      <c r="O17" s="167">
        <v>4</v>
      </c>
      <c r="P17" s="167">
        <v>6</v>
      </c>
      <c r="Q17" s="183"/>
      <c r="R17" s="185"/>
      <c r="S17" s="185"/>
      <c r="T17" s="194"/>
      <c r="U17" s="186"/>
      <c r="V17" s="186"/>
    </row>
    <row r="18" spans="1:22" ht="17.100000000000001" customHeight="1" x14ac:dyDescent="0.2">
      <c r="A18" s="168" t="s">
        <v>120</v>
      </c>
      <c r="B18" s="169"/>
      <c r="C18" s="187"/>
      <c r="D18" s="192"/>
      <c r="E18" s="180" t="s">
        <v>112</v>
      </c>
      <c r="F18" s="181" t="s">
        <v>114</v>
      </c>
      <c r="G18" s="182" t="s">
        <v>115</v>
      </c>
      <c r="H18" s="164"/>
      <c r="I18" s="165">
        <v>1</v>
      </c>
      <c r="J18" s="165">
        <v>7</v>
      </c>
      <c r="K18" s="164"/>
      <c r="L18" s="166">
        <v>5</v>
      </c>
      <c r="M18" s="166">
        <v>7</v>
      </c>
      <c r="N18" s="183"/>
      <c r="O18" s="184"/>
      <c r="P18" s="184"/>
      <c r="Q18" s="195"/>
      <c r="R18" s="196"/>
      <c r="S18" s="196"/>
      <c r="T18" s="196"/>
      <c r="U18" s="186"/>
      <c r="V18" s="186"/>
    </row>
    <row r="19" spans="1:22" ht="17.100000000000001" customHeight="1" x14ac:dyDescent="0.2">
      <c r="A19" s="197"/>
      <c r="B19" s="197"/>
      <c r="C19" s="187"/>
      <c r="D19" s="198"/>
      <c r="E19" s="189"/>
      <c r="F19" s="189"/>
      <c r="G19" s="190"/>
      <c r="H19" s="191"/>
      <c r="I19" s="165">
        <v>2</v>
      </c>
      <c r="J19" s="165">
        <v>6</v>
      </c>
      <c r="K19" s="164"/>
      <c r="L19" s="166">
        <v>1</v>
      </c>
      <c r="M19" s="166">
        <v>7</v>
      </c>
      <c r="N19" s="199"/>
      <c r="O19" s="196"/>
      <c r="P19" s="196"/>
      <c r="Q19" s="51"/>
      <c r="R19" s="196"/>
      <c r="S19" s="196"/>
      <c r="T19" s="196"/>
      <c r="U19" s="186"/>
      <c r="V19" s="186"/>
    </row>
    <row r="20" spans="1:22" ht="17.100000000000001" customHeight="1" x14ac:dyDescent="0.2">
      <c r="A20" s="188"/>
      <c r="B20" s="188"/>
      <c r="C20" s="198"/>
      <c r="D20" s="192"/>
      <c r="E20" s="339" t="s">
        <v>121</v>
      </c>
      <c r="F20" s="340"/>
      <c r="G20" s="341"/>
      <c r="H20" s="158"/>
      <c r="I20" s="165">
        <v>3</v>
      </c>
      <c r="J20" s="165">
        <v>5</v>
      </c>
      <c r="K20" s="158"/>
      <c r="L20" s="167">
        <v>2</v>
      </c>
      <c r="M20" s="167">
        <v>6</v>
      </c>
      <c r="N20" s="200"/>
      <c r="O20" s="196"/>
      <c r="P20" s="196"/>
      <c r="Q20" s="201"/>
      <c r="R20" s="196"/>
      <c r="S20" s="196"/>
      <c r="T20" s="196"/>
      <c r="U20" s="186"/>
      <c r="V20" s="186"/>
    </row>
    <row r="21" spans="1:22" ht="17.100000000000001" customHeight="1" x14ac:dyDescent="0.2">
      <c r="A21" s="198"/>
      <c r="B21" s="198"/>
      <c r="C21" s="198"/>
      <c r="D21" s="192"/>
      <c r="E21" s="161" t="s">
        <v>90</v>
      </c>
      <c r="F21" s="162" t="s">
        <v>91</v>
      </c>
      <c r="G21" s="163" t="s">
        <v>92</v>
      </c>
      <c r="H21" s="164"/>
      <c r="I21" s="165">
        <v>4</v>
      </c>
      <c r="J21" s="165">
        <v>10</v>
      </c>
      <c r="K21" s="164"/>
      <c r="L21" s="166">
        <v>3</v>
      </c>
      <c r="M21" s="166">
        <v>5</v>
      </c>
      <c r="N21" s="199"/>
      <c r="O21" s="196"/>
      <c r="P21" s="196"/>
      <c r="Q21" s="51"/>
      <c r="R21" s="196"/>
      <c r="S21" s="196"/>
      <c r="T21" s="196"/>
      <c r="U21" s="186"/>
      <c r="V21" s="186"/>
    </row>
    <row r="22" spans="1:22" ht="17.100000000000001" customHeight="1" x14ac:dyDescent="0.2">
      <c r="A22" s="198"/>
      <c r="B22" s="198"/>
      <c r="C22" s="198"/>
      <c r="D22" s="192"/>
      <c r="E22" s="170" t="s">
        <v>94</v>
      </c>
      <c r="F22" s="171" t="s">
        <v>95</v>
      </c>
      <c r="G22" s="172" t="s">
        <v>115</v>
      </c>
      <c r="H22" s="164"/>
      <c r="I22" s="165">
        <v>8</v>
      </c>
      <c r="J22" s="165">
        <v>9</v>
      </c>
      <c r="K22" s="164"/>
      <c r="L22" s="166">
        <v>4</v>
      </c>
      <c r="M22" s="166">
        <v>8</v>
      </c>
      <c r="N22" s="199"/>
      <c r="O22" s="196"/>
      <c r="P22" s="196"/>
      <c r="Q22" s="51"/>
      <c r="R22" s="196"/>
      <c r="S22" s="196"/>
      <c r="T22" s="196"/>
      <c r="U22" s="186"/>
      <c r="V22" s="186"/>
    </row>
    <row r="23" spans="1:22" ht="17.100000000000001" customHeight="1" x14ac:dyDescent="0.2">
      <c r="A23" s="198"/>
      <c r="B23" s="198"/>
      <c r="C23" s="198"/>
      <c r="D23" s="192"/>
      <c r="E23" s="170" t="s">
        <v>108</v>
      </c>
      <c r="F23" s="171" t="s">
        <v>109</v>
      </c>
      <c r="G23" s="172" t="s">
        <v>88</v>
      </c>
      <c r="H23" s="164"/>
      <c r="I23" s="165">
        <v>1</v>
      </c>
      <c r="J23" s="165">
        <v>6</v>
      </c>
      <c r="K23" s="164"/>
      <c r="L23" s="166">
        <v>1</v>
      </c>
      <c r="M23" s="166">
        <v>5</v>
      </c>
      <c r="N23" s="199"/>
      <c r="O23" s="196"/>
      <c r="P23" s="196"/>
      <c r="Q23" s="51"/>
      <c r="R23" s="196"/>
      <c r="S23" s="196"/>
      <c r="T23" s="196"/>
      <c r="U23" s="186"/>
      <c r="V23" s="186"/>
    </row>
    <row r="24" spans="1:22" ht="17.100000000000001" customHeight="1" x14ac:dyDescent="0.2">
      <c r="A24" s="198"/>
      <c r="B24" s="198"/>
      <c r="C24" s="198"/>
      <c r="D24" s="192"/>
      <c r="E24" s="170" t="s">
        <v>112</v>
      </c>
      <c r="F24" s="171" t="s">
        <v>104</v>
      </c>
      <c r="G24" s="172" t="s">
        <v>89</v>
      </c>
      <c r="H24" s="164"/>
      <c r="I24" s="165">
        <v>2</v>
      </c>
      <c r="J24" s="165">
        <v>4</v>
      </c>
      <c r="K24" s="164"/>
      <c r="L24" s="166">
        <v>2</v>
      </c>
      <c r="M24" s="166">
        <v>4</v>
      </c>
      <c r="N24" s="199"/>
      <c r="O24" s="196"/>
      <c r="P24" s="196"/>
      <c r="Q24" s="51"/>
      <c r="R24" s="196"/>
      <c r="S24" s="196"/>
      <c r="T24" s="196"/>
      <c r="U24" s="186"/>
      <c r="V24" s="186"/>
    </row>
    <row r="25" spans="1:22" ht="17.100000000000001" customHeight="1" x14ac:dyDescent="0.2">
      <c r="A25" s="198"/>
      <c r="B25" s="198"/>
      <c r="C25" s="198"/>
      <c r="D25" s="192"/>
      <c r="E25" s="180" t="s">
        <v>99</v>
      </c>
      <c r="F25" s="181" t="s">
        <v>105</v>
      </c>
      <c r="G25" s="182" t="s">
        <v>101</v>
      </c>
      <c r="H25" s="164"/>
      <c r="I25" s="165">
        <v>3</v>
      </c>
      <c r="J25" s="165">
        <v>9</v>
      </c>
      <c r="K25" s="164"/>
      <c r="L25" s="166">
        <v>3</v>
      </c>
      <c r="M25" s="166">
        <v>7</v>
      </c>
      <c r="N25" s="199"/>
      <c r="O25" s="196"/>
      <c r="P25" s="196"/>
      <c r="Q25" s="51"/>
      <c r="R25" s="196"/>
      <c r="S25" s="196"/>
      <c r="T25" s="196"/>
      <c r="U25" s="186"/>
      <c r="V25" s="186"/>
    </row>
    <row r="26" spans="1:22" ht="17.100000000000001" customHeight="1" x14ac:dyDescent="0.2">
      <c r="A26" s="198"/>
      <c r="B26" s="198"/>
      <c r="C26" s="198"/>
      <c r="D26" s="198"/>
      <c r="E26" s="188"/>
      <c r="F26" s="189"/>
      <c r="G26" s="190"/>
      <c r="H26" s="191"/>
      <c r="I26" s="165">
        <v>5</v>
      </c>
      <c r="J26" s="165">
        <v>10</v>
      </c>
      <c r="K26" s="164"/>
      <c r="L26" s="166">
        <v>6</v>
      </c>
      <c r="M26" s="166">
        <v>8</v>
      </c>
      <c r="N26" s="199"/>
      <c r="O26" s="196"/>
      <c r="P26" s="196"/>
      <c r="Q26" s="51"/>
      <c r="R26" s="196"/>
      <c r="S26" s="196"/>
      <c r="T26" s="196"/>
      <c r="U26" s="186"/>
      <c r="V26" s="186"/>
    </row>
    <row r="27" spans="1:22" ht="17.100000000000001" customHeight="1" x14ac:dyDescent="0.2">
      <c r="A27" s="198"/>
      <c r="B27" s="198"/>
      <c r="C27" s="198"/>
      <c r="D27" s="198"/>
      <c r="E27" s="192"/>
      <c r="F27" s="339" t="s">
        <v>122</v>
      </c>
      <c r="G27" s="341"/>
      <c r="H27" s="158"/>
      <c r="I27" s="165">
        <v>7</v>
      </c>
      <c r="J27" s="165">
        <v>8</v>
      </c>
      <c r="K27" s="158"/>
      <c r="L27" s="167">
        <v>1</v>
      </c>
      <c r="M27" s="167">
        <v>3</v>
      </c>
      <c r="N27" s="200"/>
      <c r="O27" s="196"/>
      <c r="P27" s="196"/>
      <c r="Q27" s="201"/>
      <c r="R27" s="196"/>
      <c r="S27" s="196"/>
      <c r="T27" s="196"/>
      <c r="U27" s="186"/>
      <c r="V27" s="186"/>
    </row>
    <row r="28" spans="1:22" ht="17.100000000000001" customHeight="1" x14ac:dyDescent="0.2">
      <c r="A28" s="198"/>
      <c r="B28" s="198"/>
      <c r="C28" s="198"/>
      <c r="D28" s="198"/>
      <c r="E28" s="192"/>
      <c r="F28" s="161" t="s">
        <v>91</v>
      </c>
      <c r="G28" s="163" t="s">
        <v>92</v>
      </c>
      <c r="H28" s="164"/>
      <c r="I28" s="165">
        <v>1</v>
      </c>
      <c r="J28" s="165">
        <v>5</v>
      </c>
      <c r="K28" s="164"/>
      <c r="L28" s="166">
        <v>2</v>
      </c>
      <c r="M28" s="166">
        <v>8</v>
      </c>
      <c r="N28" s="199"/>
      <c r="O28" s="196"/>
      <c r="P28" s="196"/>
      <c r="Q28" s="51"/>
      <c r="R28" s="196"/>
      <c r="S28" s="196"/>
      <c r="T28" s="196"/>
      <c r="U28" s="186"/>
      <c r="V28" s="186"/>
    </row>
    <row r="29" spans="1:22" ht="17.100000000000001" customHeight="1" x14ac:dyDescent="0.2">
      <c r="A29" s="198"/>
      <c r="B29" s="198"/>
      <c r="C29" s="198"/>
      <c r="D29" s="198"/>
      <c r="E29" s="192"/>
      <c r="F29" s="170" t="s">
        <v>94</v>
      </c>
      <c r="G29" s="172" t="s">
        <v>95</v>
      </c>
      <c r="H29" s="164"/>
      <c r="I29" s="165">
        <v>2</v>
      </c>
      <c r="J29" s="165">
        <v>8</v>
      </c>
      <c r="K29" s="164"/>
      <c r="L29" s="166">
        <v>4</v>
      </c>
      <c r="M29" s="166">
        <v>7</v>
      </c>
      <c r="N29" s="199"/>
      <c r="O29" s="196"/>
      <c r="P29" s="196"/>
      <c r="Q29" s="51"/>
      <c r="R29" s="196"/>
      <c r="S29" s="196"/>
      <c r="T29" s="196"/>
      <c r="U29" s="186"/>
      <c r="V29" s="186"/>
    </row>
    <row r="30" spans="1:22" ht="17.100000000000001" customHeight="1" x14ac:dyDescent="0.2">
      <c r="A30" s="198"/>
      <c r="B30" s="198"/>
      <c r="C30" s="198"/>
      <c r="D30" s="198"/>
      <c r="E30" s="192"/>
      <c r="F30" s="170" t="s">
        <v>108</v>
      </c>
      <c r="G30" s="172" t="s">
        <v>109</v>
      </c>
      <c r="H30" s="164"/>
      <c r="I30" s="165">
        <v>3</v>
      </c>
      <c r="J30" s="165">
        <v>4</v>
      </c>
      <c r="K30" s="164"/>
      <c r="L30" s="166">
        <v>5</v>
      </c>
      <c r="M30" s="166">
        <v>6</v>
      </c>
      <c r="N30" s="199"/>
      <c r="O30" s="196"/>
      <c r="P30" s="196"/>
      <c r="Q30" s="51"/>
      <c r="R30" s="196"/>
      <c r="S30" s="196"/>
      <c r="T30" s="196"/>
      <c r="U30" s="186"/>
      <c r="V30" s="186"/>
    </row>
    <row r="31" spans="1:22" ht="17.100000000000001" customHeight="1" x14ac:dyDescent="0.2">
      <c r="A31" s="198"/>
      <c r="B31" s="198"/>
      <c r="C31" s="198"/>
      <c r="D31" s="198"/>
      <c r="E31" s="192"/>
      <c r="F31" s="170" t="s">
        <v>112</v>
      </c>
      <c r="G31" s="172" t="s">
        <v>89</v>
      </c>
      <c r="H31" s="164"/>
      <c r="I31" s="165">
        <v>6</v>
      </c>
      <c r="J31" s="165">
        <v>10</v>
      </c>
      <c r="K31" s="199"/>
      <c r="L31" s="202"/>
      <c r="M31" s="202"/>
      <c r="N31" s="51"/>
      <c r="O31" s="51"/>
      <c r="P31" s="51"/>
      <c r="Q31" s="51"/>
      <c r="R31" s="51"/>
      <c r="S31" s="51"/>
      <c r="T31" s="51"/>
      <c r="U31" s="198"/>
      <c r="V31" s="198"/>
    </row>
    <row r="32" spans="1:22" ht="17.100000000000001" customHeight="1" x14ac:dyDescent="0.2">
      <c r="A32" s="198"/>
      <c r="B32" s="198"/>
      <c r="C32" s="198"/>
      <c r="D32" s="198"/>
      <c r="E32" s="192"/>
      <c r="F32" s="180" t="s">
        <v>99</v>
      </c>
      <c r="G32" s="182" t="s">
        <v>105</v>
      </c>
      <c r="H32" s="164"/>
      <c r="I32" s="165">
        <v>7</v>
      </c>
      <c r="J32" s="165">
        <v>9</v>
      </c>
      <c r="K32" s="199"/>
      <c r="L32" s="51"/>
      <c r="M32" s="51"/>
      <c r="N32" s="51"/>
      <c r="O32" s="51"/>
      <c r="P32" s="51"/>
      <c r="Q32" s="51"/>
      <c r="R32" s="51"/>
      <c r="S32" s="51"/>
      <c r="T32" s="51"/>
      <c r="U32" s="198"/>
      <c r="V32" s="198"/>
    </row>
    <row r="33" spans="1:22" ht="17.100000000000001" customHeight="1" x14ac:dyDescent="0.2">
      <c r="A33" s="198"/>
      <c r="B33" s="198"/>
      <c r="C33" s="198"/>
      <c r="D33" s="198"/>
      <c r="E33" s="198"/>
      <c r="F33" s="189"/>
      <c r="G33" s="190"/>
      <c r="H33" s="191"/>
      <c r="I33" s="165">
        <v>1</v>
      </c>
      <c r="J33" s="165">
        <v>4</v>
      </c>
      <c r="K33" s="199"/>
      <c r="L33" s="51"/>
      <c r="M33" s="51"/>
      <c r="N33" s="51"/>
      <c r="O33" s="51"/>
      <c r="P33" s="51"/>
      <c r="Q33" s="51"/>
      <c r="R33" s="51"/>
      <c r="S33" s="51"/>
      <c r="T33" s="51"/>
      <c r="U33" s="198"/>
      <c r="V33" s="198"/>
    </row>
    <row r="34" spans="1:22" ht="17.100000000000001" customHeight="1" x14ac:dyDescent="0.2">
      <c r="A34" s="198"/>
      <c r="B34" s="198"/>
      <c r="C34" s="198"/>
      <c r="D34" s="198"/>
      <c r="E34" s="192"/>
      <c r="F34" s="339" t="s">
        <v>123</v>
      </c>
      <c r="G34" s="341"/>
      <c r="H34" s="158"/>
      <c r="I34" s="165">
        <v>2</v>
      </c>
      <c r="J34" s="165">
        <v>3</v>
      </c>
      <c r="K34" s="200"/>
      <c r="L34" s="201"/>
      <c r="M34" s="201"/>
      <c r="N34" s="201"/>
      <c r="O34" s="201"/>
      <c r="P34" s="201"/>
      <c r="Q34" s="201"/>
      <c r="R34" s="201"/>
      <c r="S34" s="201"/>
      <c r="T34" s="201"/>
      <c r="U34" s="203"/>
      <c r="V34" s="203"/>
    </row>
    <row r="35" spans="1:22" ht="17.100000000000001" customHeight="1" x14ac:dyDescent="0.2">
      <c r="A35" s="198"/>
      <c r="B35" s="198"/>
      <c r="C35" s="198"/>
      <c r="D35" s="198"/>
      <c r="E35" s="192"/>
      <c r="F35" s="161" t="s">
        <v>94</v>
      </c>
      <c r="G35" s="163" t="s">
        <v>95</v>
      </c>
      <c r="H35" s="164"/>
      <c r="I35" s="165">
        <v>5</v>
      </c>
      <c r="J35" s="165">
        <v>9</v>
      </c>
      <c r="K35" s="199"/>
      <c r="L35" s="51"/>
      <c r="M35" s="51"/>
      <c r="N35" s="51"/>
      <c r="O35" s="51"/>
      <c r="P35" s="51"/>
      <c r="Q35" s="51"/>
      <c r="R35" s="51"/>
      <c r="S35" s="51"/>
      <c r="T35" s="51"/>
      <c r="U35" s="198"/>
      <c r="V35" s="198"/>
    </row>
    <row r="36" spans="1:22" ht="17.100000000000001" customHeight="1" x14ac:dyDescent="0.2">
      <c r="A36" s="198"/>
      <c r="B36" s="198"/>
      <c r="C36" s="198"/>
      <c r="D36" s="198"/>
      <c r="E36" s="192"/>
      <c r="F36" s="170" t="s">
        <v>99</v>
      </c>
      <c r="G36" s="172" t="s">
        <v>92</v>
      </c>
      <c r="H36" s="164"/>
      <c r="I36" s="165">
        <v>6</v>
      </c>
      <c r="J36" s="165">
        <v>8</v>
      </c>
      <c r="K36" s="199"/>
      <c r="L36" s="51"/>
      <c r="M36" s="51"/>
      <c r="N36" s="51"/>
      <c r="O36" s="51"/>
      <c r="P36" s="51"/>
      <c r="Q36" s="51"/>
      <c r="R36" s="51"/>
      <c r="S36" s="51"/>
      <c r="T36" s="51"/>
      <c r="U36" s="198"/>
      <c r="V36" s="198"/>
    </row>
    <row r="37" spans="1:22" ht="17.100000000000001" customHeight="1" x14ac:dyDescent="0.2">
      <c r="A37" s="198"/>
      <c r="B37" s="198"/>
      <c r="C37" s="198"/>
      <c r="D37" s="198"/>
      <c r="E37" s="192"/>
      <c r="F37" s="180" t="s">
        <v>112</v>
      </c>
      <c r="G37" s="182" t="s">
        <v>109</v>
      </c>
      <c r="H37" s="164"/>
      <c r="I37" s="165">
        <v>7</v>
      </c>
      <c r="J37" s="165">
        <v>10</v>
      </c>
      <c r="K37" s="199"/>
      <c r="L37" s="51"/>
      <c r="M37" s="51"/>
      <c r="N37" s="51"/>
      <c r="O37" s="51"/>
      <c r="P37" s="51"/>
      <c r="Q37" s="51"/>
      <c r="R37" s="51"/>
      <c r="S37" s="51"/>
      <c r="T37" s="51"/>
      <c r="U37" s="198"/>
      <c r="V37" s="198"/>
    </row>
    <row r="38" spans="1:22" ht="14.65" customHeight="1" x14ac:dyDescent="0.2">
      <c r="A38" s="204"/>
      <c r="B38" s="204"/>
      <c r="C38" s="204"/>
      <c r="D38" s="204"/>
      <c r="E38" s="204"/>
      <c r="F38" s="205"/>
      <c r="G38" s="206"/>
      <c r="H38" s="191"/>
      <c r="I38" s="165">
        <v>1</v>
      </c>
      <c r="J38" s="165">
        <v>3</v>
      </c>
      <c r="K38" s="199"/>
      <c r="L38" s="51"/>
      <c r="M38" s="51"/>
      <c r="N38" s="51"/>
      <c r="O38" s="51"/>
      <c r="P38" s="51"/>
      <c r="Q38" s="51"/>
      <c r="R38" s="51"/>
      <c r="S38" s="51"/>
      <c r="T38" s="51"/>
      <c r="U38" s="198"/>
      <c r="V38" s="198"/>
    </row>
    <row r="39" spans="1:22" ht="15" customHeight="1" x14ac:dyDescent="0.2">
      <c r="A39" s="207"/>
      <c r="B39" s="208" t="s">
        <v>124</v>
      </c>
      <c r="C39" s="209"/>
      <c r="D39" s="209"/>
      <c r="E39" s="209"/>
      <c r="F39" s="209"/>
      <c r="G39" s="210"/>
      <c r="H39" s="164"/>
      <c r="I39" s="165">
        <v>2</v>
      </c>
      <c r="J39" s="165">
        <v>5</v>
      </c>
      <c r="K39" s="199"/>
      <c r="L39" s="51"/>
      <c r="M39" s="51"/>
      <c r="N39" s="51"/>
      <c r="O39" s="51"/>
      <c r="P39" s="51"/>
      <c r="Q39" s="51"/>
      <c r="R39" s="51"/>
      <c r="S39" s="51"/>
      <c r="T39" s="51"/>
      <c r="U39" s="198"/>
      <c r="V39" s="198"/>
    </row>
    <row r="40" spans="1:22" ht="17.100000000000001" customHeight="1" x14ac:dyDescent="0.2">
      <c r="A40" s="211">
        <v>1</v>
      </c>
      <c r="B40" s="336" t="s">
        <v>125</v>
      </c>
      <c r="C40" s="337"/>
      <c r="D40" s="337"/>
      <c r="E40" s="337"/>
      <c r="F40" s="337"/>
      <c r="G40" s="338"/>
      <c r="H40" s="212"/>
      <c r="I40" s="165">
        <v>4</v>
      </c>
      <c r="J40" s="165">
        <v>9</v>
      </c>
      <c r="K40" s="213"/>
      <c r="L40" s="214"/>
      <c r="M40" s="214"/>
      <c r="N40" s="214"/>
      <c r="O40" s="214"/>
      <c r="P40" s="214"/>
      <c r="Q40" s="214"/>
      <c r="R40" s="214"/>
      <c r="S40" s="214"/>
      <c r="T40" s="214"/>
      <c r="U40" s="215"/>
      <c r="V40" s="215"/>
    </row>
    <row r="41" spans="1:22" ht="17.100000000000001" customHeight="1" x14ac:dyDescent="0.2">
      <c r="A41" s="216">
        <v>2</v>
      </c>
      <c r="B41" s="333" t="s">
        <v>126</v>
      </c>
      <c r="C41" s="334"/>
      <c r="D41" s="334"/>
      <c r="E41" s="334"/>
      <c r="F41" s="334"/>
      <c r="G41" s="335"/>
      <c r="H41" s="212"/>
      <c r="I41" s="165">
        <v>6</v>
      </c>
      <c r="J41" s="165">
        <v>7</v>
      </c>
      <c r="K41" s="213"/>
      <c r="L41" s="214"/>
      <c r="M41" s="214"/>
      <c r="N41" s="214"/>
      <c r="O41" s="214"/>
      <c r="P41" s="214"/>
      <c r="Q41" s="214"/>
      <c r="R41" s="214"/>
      <c r="S41" s="214"/>
      <c r="T41" s="214"/>
      <c r="U41" s="215"/>
      <c r="V41" s="215"/>
    </row>
    <row r="42" spans="1:22" ht="17.100000000000001" customHeight="1" x14ac:dyDescent="0.2">
      <c r="A42" s="216">
        <v>3</v>
      </c>
      <c r="B42" s="333" t="s">
        <v>127</v>
      </c>
      <c r="C42" s="334"/>
      <c r="D42" s="334"/>
      <c r="E42" s="334"/>
      <c r="F42" s="334"/>
      <c r="G42" s="335"/>
      <c r="H42" s="212"/>
      <c r="I42" s="165">
        <v>8</v>
      </c>
      <c r="J42" s="165">
        <v>10</v>
      </c>
      <c r="K42" s="213"/>
      <c r="L42" s="214"/>
      <c r="M42" s="214"/>
      <c r="N42" s="214"/>
      <c r="O42" s="214"/>
      <c r="P42" s="214"/>
      <c r="Q42" s="214"/>
      <c r="R42" s="214"/>
      <c r="S42" s="214"/>
      <c r="T42" s="214"/>
      <c r="U42" s="215"/>
      <c r="V42" s="215"/>
    </row>
    <row r="43" spans="1:22" ht="17.100000000000001" customHeight="1" x14ac:dyDescent="0.2">
      <c r="A43" s="217">
        <v>4</v>
      </c>
      <c r="B43" s="348" t="s">
        <v>128</v>
      </c>
      <c r="C43" s="349"/>
      <c r="D43" s="349"/>
      <c r="E43" s="349"/>
      <c r="F43" s="349"/>
      <c r="G43" s="350"/>
      <c r="H43" s="212"/>
      <c r="I43" s="165">
        <v>1</v>
      </c>
      <c r="J43" s="165">
        <v>2</v>
      </c>
      <c r="K43" s="213"/>
      <c r="L43" s="214"/>
      <c r="M43" s="214"/>
      <c r="N43" s="214"/>
      <c r="O43" s="214"/>
      <c r="P43" s="214"/>
      <c r="Q43" s="214"/>
      <c r="R43" s="214"/>
      <c r="S43" s="214"/>
      <c r="T43" s="214"/>
      <c r="U43" s="215"/>
      <c r="V43" s="215"/>
    </row>
    <row r="44" spans="1:22" ht="17.100000000000001" customHeight="1" x14ac:dyDescent="0.2">
      <c r="A44" s="218"/>
      <c r="B44" s="342"/>
      <c r="C44" s="343"/>
      <c r="D44" s="343"/>
      <c r="E44" s="343"/>
      <c r="F44" s="343"/>
      <c r="G44" s="343"/>
      <c r="H44" s="219"/>
      <c r="I44" s="165">
        <v>3</v>
      </c>
      <c r="J44" s="165">
        <v>6</v>
      </c>
      <c r="K44" s="213"/>
      <c r="L44" s="214"/>
      <c r="M44" s="214"/>
      <c r="N44" s="214"/>
      <c r="O44" s="214"/>
      <c r="P44" s="214"/>
      <c r="Q44" s="214"/>
      <c r="R44" s="214"/>
      <c r="S44" s="214"/>
      <c r="T44" s="214"/>
      <c r="U44" s="215"/>
      <c r="V44" s="215"/>
    </row>
    <row r="45" spans="1:22" ht="17.100000000000001" customHeight="1" x14ac:dyDescent="0.2">
      <c r="A45" s="201"/>
      <c r="B45" s="351"/>
      <c r="C45" s="352"/>
      <c r="D45" s="352"/>
      <c r="E45" s="352"/>
      <c r="F45" s="352"/>
      <c r="G45" s="352"/>
      <c r="H45" s="219"/>
      <c r="I45" s="165">
        <v>4</v>
      </c>
      <c r="J45" s="165">
        <v>8</v>
      </c>
      <c r="K45" s="213"/>
      <c r="L45" s="214"/>
      <c r="M45" s="214"/>
      <c r="N45" s="214"/>
      <c r="O45" s="214"/>
      <c r="P45" s="214"/>
      <c r="Q45" s="214"/>
      <c r="R45" s="214"/>
      <c r="S45" s="214"/>
      <c r="T45" s="214"/>
      <c r="U45" s="215"/>
      <c r="V45" s="215"/>
    </row>
    <row r="46" spans="1:22" ht="17.100000000000001" customHeight="1" x14ac:dyDescent="0.2">
      <c r="A46" s="201"/>
      <c r="B46" s="351"/>
      <c r="C46" s="352"/>
      <c r="D46" s="352"/>
      <c r="E46" s="352"/>
      <c r="F46" s="352"/>
      <c r="G46" s="352"/>
      <c r="H46" s="219"/>
      <c r="I46" s="165">
        <v>5</v>
      </c>
      <c r="J46" s="165">
        <v>7</v>
      </c>
      <c r="K46" s="213"/>
      <c r="L46" s="214"/>
      <c r="M46" s="214"/>
      <c r="N46" s="214"/>
      <c r="O46" s="214"/>
      <c r="P46" s="214"/>
      <c r="Q46" s="214"/>
      <c r="R46" s="214"/>
      <c r="S46" s="214"/>
      <c r="T46" s="214"/>
      <c r="U46" s="215"/>
      <c r="V46" s="215"/>
    </row>
    <row r="47" spans="1:22" ht="17.100000000000001" customHeight="1" x14ac:dyDescent="0.2">
      <c r="A47" s="220"/>
      <c r="B47" s="353"/>
      <c r="C47" s="354"/>
      <c r="D47" s="354"/>
      <c r="E47" s="354"/>
      <c r="F47" s="354"/>
      <c r="G47" s="354"/>
      <c r="H47" s="222"/>
      <c r="I47" s="165">
        <v>9</v>
      </c>
      <c r="J47" s="165">
        <v>10</v>
      </c>
      <c r="K47" s="223"/>
      <c r="L47" s="221"/>
      <c r="M47" s="221"/>
      <c r="N47" s="221"/>
      <c r="O47" s="221"/>
      <c r="P47" s="221"/>
      <c r="Q47" s="221"/>
      <c r="R47" s="221"/>
      <c r="S47" s="221"/>
      <c r="T47" s="221"/>
      <c r="U47" s="215"/>
      <c r="V47" s="215"/>
    </row>
  </sheetData>
  <mergeCells count="24">
    <mergeCell ref="B47:G47"/>
    <mergeCell ref="B46:G46"/>
    <mergeCell ref="F34:G34"/>
    <mergeCell ref="B45:G45"/>
    <mergeCell ref="L1:M1"/>
    <mergeCell ref="B41:G41"/>
    <mergeCell ref="B44:G44"/>
    <mergeCell ref="A1:G1"/>
    <mergeCell ref="F27:G27"/>
    <mergeCell ref="B43:G43"/>
    <mergeCell ref="E11:G11"/>
    <mergeCell ref="B42:G42"/>
    <mergeCell ref="B40:G40"/>
    <mergeCell ref="D2:G2"/>
    <mergeCell ref="U2:V2"/>
    <mergeCell ref="E20:G20"/>
    <mergeCell ref="R2:S2"/>
    <mergeCell ref="I1:J1"/>
    <mergeCell ref="O2:P2"/>
    <mergeCell ref="I2:J2"/>
    <mergeCell ref="U1:V1"/>
    <mergeCell ref="O1:P1"/>
    <mergeCell ref="R1:S1"/>
    <mergeCell ref="L2:M2"/>
  </mergeCells>
  <pageMargins left="0.59055100000000005" right="0.59055100000000005" top="0.35433100000000001" bottom="0.35433100000000001" header="0.31496099999999999" footer="0"/>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U15 Groupe 1</vt:lpstr>
      <vt:lpstr>U15 Groupe 2</vt:lpstr>
      <vt:lpstr>Mode d'emploi</vt:lpstr>
      <vt:lpstr>Ordre des parties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fabrice</dc:creator>
  <cp:lastModifiedBy>fabrice</cp:lastModifiedBy>
  <dcterms:created xsi:type="dcterms:W3CDTF">2018-04-18T13:17:05Z</dcterms:created>
  <dcterms:modified xsi:type="dcterms:W3CDTF">2018-04-19T08:45:20Z</dcterms:modified>
</cp:coreProperties>
</file>